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2"/>
  <workbookPr codeName="ThisWorkbook"/>
  <mc:AlternateContent xmlns:mc="http://schemas.openxmlformats.org/markup-compatibility/2006">
    <mc:Choice Requires="x15">
      <x15ac:absPath xmlns:x15ac="http://schemas.microsoft.com/office/spreadsheetml/2010/11/ac" url="/Users/annasandell/Downloads/"/>
    </mc:Choice>
  </mc:AlternateContent>
  <xr:revisionPtr revIDLastSave="0" documentId="8_{A1593005-DF19-D449-A77F-AB2FBAE34219}" xr6:coauthVersionLast="47" xr6:coauthVersionMax="47" xr10:uidLastSave="{00000000-0000-0000-0000-000000000000}"/>
  <bookViews>
    <workbookView xWindow="0" yWindow="0" windowWidth="28800" windowHeight="18000" xr2:uid="{781A9BDF-8662-4259-B662-BC5DD35DF5C8}"/>
  </bookViews>
  <sheets>
    <sheet name="Ad Generator" sheetId="9" r:id="rId1"/>
    <sheet name="Property Directory" sheetId="4" r:id="rId2"/>
    <sheet name="Formulas &amp; Validation" sheetId="8"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 i="9" l="1"/>
  <c r="A4" i="8" s="1"/>
  <c r="E13" i="9"/>
  <c r="E24" i="9"/>
  <c r="E36" i="9"/>
  <c r="E41" i="9"/>
  <c r="D11" i="9"/>
  <c r="D12" i="9"/>
  <c r="E33" i="9"/>
  <c r="E22" i="9"/>
  <c r="E17" i="9"/>
  <c r="A5" i="8"/>
  <c r="A3" i="8"/>
  <c r="A21" i="8"/>
  <c r="E43" i="9"/>
  <c r="E42" i="9"/>
  <c r="E40" i="9"/>
  <c r="E39" i="9"/>
  <c r="E20" i="9"/>
  <c r="A20" i="8" l="1"/>
  <c r="E16" i="9"/>
  <c r="E29" i="9"/>
  <c r="E27" i="9" s="1"/>
  <c r="A19" i="8" l="1"/>
  <c r="E12" i="9"/>
  <c r="A18" i="8" s="1"/>
  <c r="A2" i="8"/>
  <c r="A24" i="8" l="1"/>
  <c r="C48" i="9" s="1"/>
</calcChain>
</file>

<file path=xl/sharedStrings.xml><?xml version="1.0" encoding="utf-8"?>
<sst xmlns="http://schemas.openxmlformats.org/spreadsheetml/2006/main" count="175" uniqueCount="122">
  <si>
    <t>GENERATE A UNIT AD!</t>
  </si>
  <si>
    <t>PROPERTY AND UNIT</t>
  </si>
  <si>
    <r>
      <t xml:space="preserve">Select the </t>
    </r>
    <r>
      <rPr>
        <b/>
        <sz val="11"/>
        <color theme="1"/>
        <rFont val="Century Gothic"/>
        <family val="2"/>
        <scheme val="minor"/>
      </rPr>
      <t>property name</t>
    </r>
    <r>
      <rPr>
        <sz val="11"/>
        <color theme="1"/>
        <rFont val="Century Gothic"/>
        <family val="2"/>
        <scheme val="minor"/>
      </rPr>
      <t xml:space="preserve"> from the drop-down list -&gt;</t>
    </r>
  </si>
  <si>
    <t>48th St Apartments</t>
  </si>
  <si>
    <t xml:space="preserve">&lt;-Select from drop-down list </t>
  </si>
  <si>
    <t>[Please Select Property]</t>
  </si>
  <si>
    <r>
      <t xml:space="preserve">Type in the </t>
    </r>
    <r>
      <rPr>
        <b/>
        <sz val="11"/>
        <color theme="1"/>
        <rFont val="Century Gothic"/>
        <family val="2"/>
        <scheme val="minor"/>
      </rPr>
      <t>unit number</t>
    </r>
    <r>
      <rPr>
        <sz val="11"/>
        <color theme="1"/>
        <rFont val="Century Gothic"/>
        <family val="2"/>
        <scheme val="minor"/>
      </rPr>
      <t xml:space="preserve"> -&gt;</t>
    </r>
  </si>
  <si>
    <t>...</t>
  </si>
  <si>
    <t>&lt;- Type in unit number (just the number, no #)</t>
  </si>
  <si>
    <t>TOURING</t>
  </si>
  <si>
    <r>
      <rPr>
        <b/>
        <sz val="11"/>
        <color theme="1"/>
        <rFont val="Century Gothic"/>
        <family val="2"/>
        <scheme val="minor"/>
      </rPr>
      <t>LISA contact info</t>
    </r>
    <r>
      <rPr>
        <sz val="11"/>
        <color theme="1"/>
        <rFont val="Century Gothic"/>
        <family val="2"/>
        <scheme val="minor"/>
      </rPr>
      <t xml:space="preserve"> will be automatically added here -&gt;
(If the tour scheduling contact info needs to be changed, update the "Property Directory" sheet.)</t>
    </r>
  </si>
  <si>
    <t>&lt;- Autofills, Don't touch. (To change the contact info, update in "Property Description" sheet)</t>
  </si>
  <si>
    <r>
      <t>Enter the</t>
    </r>
    <r>
      <rPr>
        <b/>
        <sz val="11"/>
        <color theme="1"/>
        <rFont val="Century Gothic"/>
        <family val="2"/>
        <scheme val="minor"/>
      </rPr>
      <t xml:space="preserve"> YouTube link</t>
    </r>
    <r>
      <rPr>
        <sz val="11"/>
        <color theme="1"/>
        <rFont val="Century Gothic"/>
        <family val="2"/>
        <scheme val="minor"/>
      </rPr>
      <t xml:space="preserve"> for the video tour -&gt;
Leave blank if there is no video available</t>
    </r>
  </si>
  <si>
    <t>[Enter YouTube Link]</t>
  </si>
  <si>
    <t>DESCRIPTIONS</t>
  </si>
  <si>
    <r>
      <t xml:space="preserve">The </t>
    </r>
    <r>
      <rPr>
        <b/>
        <sz val="11"/>
        <color theme="1"/>
        <rFont val="Century Gothic"/>
        <family val="2"/>
        <scheme val="minor"/>
      </rPr>
      <t>property description</t>
    </r>
    <r>
      <rPr>
        <sz val="11"/>
        <color theme="1"/>
        <rFont val="Century Gothic"/>
        <family val="2"/>
        <scheme val="minor"/>
      </rPr>
      <t xml:space="preserve"> will automatically be added here -&gt;
(If "Missing", please create a description and add it to the  "Property Directory" sheet.)</t>
    </r>
  </si>
  <si>
    <t>&lt;- Autofills (If "Missing", please create a description and add it to "Property Description" sheet and AppFolio)</t>
  </si>
  <si>
    <r>
      <t>Type in a</t>
    </r>
    <r>
      <rPr>
        <b/>
        <sz val="11"/>
        <rFont val="Century Gothic"/>
        <family val="2"/>
        <scheme val="minor"/>
      </rPr>
      <t xml:space="preserve"> unit description </t>
    </r>
    <r>
      <rPr>
        <sz val="11"/>
        <rFont val="Century Gothic"/>
        <family val="2"/>
        <scheme val="minor"/>
      </rPr>
      <t>-&gt;
(Ex. This &lt;adjective&gt; xbd/xba apartment features &lt;amenity&gt;, &lt;amenity&gt;, and &lt;amenity&gt;.)</t>
    </r>
  </si>
  <si>
    <t>LAUNDRY, PARKING, STORAGE</t>
  </si>
  <si>
    <r>
      <t xml:space="preserve">Select </t>
    </r>
    <r>
      <rPr>
        <b/>
        <sz val="11"/>
        <color theme="1"/>
        <rFont val="Century Gothic"/>
        <family val="2"/>
        <scheme val="minor"/>
      </rPr>
      <t>laundry type</t>
    </r>
    <r>
      <rPr>
        <sz val="11"/>
        <color theme="1"/>
        <rFont val="Century Gothic"/>
        <family val="2"/>
        <scheme val="minor"/>
      </rPr>
      <t xml:space="preserve"> from the drop-down list -&gt;</t>
    </r>
  </si>
  <si>
    <t>…</t>
  </si>
  <si>
    <r>
      <t>Select</t>
    </r>
    <r>
      <rPr>
        <b/>
        <sz val="11"/>
        <color theme="1"/>
        <rFont val="Century Gothic"/>
        <family val="2"/>
        <scheme val="minor"/>
      </rPr>
      <t xml:space="preserve"> parking type</t>
    </r>
    <r>
      <rPr>
        <sz val="11"/>
        <color theme="1"/>
        <rFont val="Century Gothic"/>
        <family val="2"/>
        <scheme val="minor"/>
      </rPr>
      <t xml:space="preserve"> from the drop-down list -&gt;</t>
    </r>
  </si>
  <si>
    <r>
      <t xml:space="preserve">Enter the monthly </t>
    </r>
    <r>
      <rPr>
        <b/>
        <sz val="11"/>
        <color theme="1"/>
        <rFont val="Century Gothic"/>
        <family val="2"/>
        <scheme val="minor"/>
      </rPr>
      <t>cost of parking</t>
    </r>
    <r>
      <rPr>
        <sz val="11"/>
        <color theme="1"/>
        <rFont val="Century Gothic"/>
        <family val="2"/>
        <scheme val="minor"/>
      </rPr>
      <t xml:space="preserve"> -&gt;
</t>
    </r>
  </si>
  <si>
    <t>&lt;-Type in monthly cost of parking (just the number, no $)</t>
  </si>
  <si>
    <r>
      <t>Select</t>
    </r>
    <r>
      <rPr>
        <b/>
        <sz val="11"/>
        <color theme="1"/>
        <rFont val="Century Gothic"/>
        <family val="2"/>
        <scheme val="minor"/>
      </rPr>
      <t xml:space="preserve"> </t>
    </r>
    <r>
      <rPr>
        <sz val="11"/>
        <color theme="1"/>
        <rFont val="Century Gothic"/>
        <family val="2"/>
        <scheme val="minor"/>
      </rPr>
      <t xml:space="preserve">the </t>
    </r>
    <r>
      <rPr>
        <b/>
        <sz val="11"/>
        <color theme="1"/>
        <rFont val="Century Gothic"/>
        <family val="2"/>
        <scheme val="minor"/>
      </rPr>
      <t>storage type</t>
    </r>
    <r>
      <rPr>
        <sz val="11"/>
        <color theme="1"/>
        <rFont val="Century Gothic"/>
        <family val="2"/>
        <scheme val="minor"/>
      </rPr>
      <t xml:space="preserve"> from the drop-down list -&gt;</t>
    </r>
  </si>
  <si>
    <r>
      <t xml:space="preserve">Enter the monthly </t>
    </r>
    <r>
      <rPr>
        <b/>
        <sz val="11"/>
        <color theme="1"/>
        <rFont val="Century Gothic"/>
        <family val="2"/>
        <scheme val="minor"/>
      </rPr>
      <t>cost of storage</t>
    </r>
    <r>
      <rPr>
        <sz val="11"/>
        <color theme="1"/>
        <rFont val="Century Gothic"/>
        <family val="2"/>
        <scheme val="minor"/>
      </rPr>
      <t xml:space="preserve"> -&gt;
</t>
    </r>
  </si>
  <si>
    <t>&lt;-Type in monthly cost of storage (just the number, no $)</t>
  </si>
  <si>
    <t>UTILITIES</t>
  </si>
  <si>
    <r>
      <t xml:space="preserve">Select the </t>
    </r>
    <r>
      <rPr>
        <b/>
        <sz val="11"/>
        <color theme="1"/>
        <rFont val="Century Gothic"/>
        <family val="2"/>
        <scheme val="minor"/>
      </rPr>
      <t>utility billing system</t>
    </r>
    <r>
      <rPr>
        <sz val="11"/>
        <color theme="1"/>
        <rFont val="Century Gothic"/>
        <family val="2"/>
        <scheme val="minor"/>
      </rPr>
      <t xml:space="preserve"> from the drop-down list -&gt;</t>
    </r>
  </si>
  <si>
    <r>
      <t>Enter the</t>
    </r>
    <r>
      <rPr>
        <b/>
        <sz val="11"/>
        <color theme="1"/>
        <rFont val="Century Gothic"/>
        <family val="2"/>
        <scheme val="minor"/>
      </rPr>
      <t xml:space="preserve"> base fee for flat rate utility billing</t>
    </r>
    <r>
      <rPr>
        <sz val="11"/>
        <color theme="1"/>
        <rFont val="Century Gothic"/>
        <family val="2"/>
        <scheme val="minor"/>
      </rPr>
      <t xml:space="preserve"> -&gt; </t>
    </r>
  </si>
  <si>
    <t xml:space="preserve">&lt;-Type in Base fee for flat rate utility billing, ignore if billing is not flat rate </t>
  </si>
  <si>
    <r>
      <t xml:space="preserve">Enter the </t>
    </r>
    <r>
      <rPr>
        <b/>
        <sz val="11"/>
        <color theme="1"/>
        <rFont val="Century Gothic"/>
        <family val="2"/>
        <scheme val="minor"/>
      </rPr>
      <t xml:space="preserve">additional occupant fee for flat rate utility billing </t>
    </r>
    <r>
      <rPr>
        <sz val="11"/>
        <color theme="1"/>
        <rFont val="Century Gothic"/>
        <family val="2"/>
        <scheme val="minor"/>
      </rPr>
      <t xml:space="preserve">-&gt; </t>
    </r>
  </si>
  <si>
    <t xml:space="preserve">&lt;-Type in additional person fee for flat rate utility billing, ignore if billing is not flat rate </t>
  </si>
  <si>
    <t>PET POLICY</t>
  </si>
  <si>
    <r>
      <t>Select the</t>
    </r>
    <r>
      <rPr>
        <b/>
        <sz val="11"/>
        <color theme="1"/>
        <rFont val="Century Gothic"/>
        <family val="2"/>
        <scheme val="minor"/>
      </rPr>
      <t xml:space="preserve"> pets allowed </t>
    </r>
    <r>
      <rPr>
        <sz val="11"/>
        <color theme="1"/>
        <rFont val="Century Gothic"/>
        <family val="2"/>
        <scheme val="minor"/>
      </rPr>
      <t>from the drop-down list -&gt;</t>
    </r>
  </si>
  <si>
    <r>
      <t xml:space="preserve">Enter the </t>
    </r>
    <r>
      <rPr>
        <b/>
        <sz val="11"/>
        <color theme="1"/>
        <rFont val="Century Gothic"/>
        <family val="2"/>
        <scheme val="minor"/>
      </rPr>
      <t>maximum number of pets</t>
    </r>
    <r>
      <rPr>
        <sz val="11"/>
        <color theme="1"/>
        <rFont val="Century Gothic"/>
        <family val="2"/>
        <scheme val="minor"/>
      </rPr>
      <t xml:space="preserve"> -&gt;</t>
    </r>
  </si>
  <si>
    <t>&lt;-Type in maximum number of pets</t>
  </si>
  <si>
    <r>
      <t>Select the</t>
    </r>
    <r>
      <rPr>
        <b/>
        <sz val="11"/>
        <color theme="1"/>
        <rFont val="Century Gothic"/>
        <family val="2"/>
        <scheme val="minor"/>
      </rPr>
      <t xml:space="preserve"> pet deposit type </t>
    </r>
    <r>
      <rPr>
        <sz val="11"/>
        <color theme="1"/>
        <rFont val="Century Gothic"/>
        <family val="2"/>
        <scheme val="minor"/>
      </rPr>
      <t>from the drop-down list -&gt;</t>
    </r>
  </si>
  <si>
    <r>
      <t xml:space="preserve">Enter the </t>
    </r>
    <r>
      <rPr>
        <b/>
        <sz val="11"/>
        <color theme="1"/>
        <rFont val="Century Gothic"/>
        <family val="2"/>
        <scheme val="minor"/>
      </rPr>
      <t xml:space="preserve">pet deposit </t>
    </r>
    <r>
      <rPr>
        <sz val="11"/>
        <color theme="1"/>
        <rFont val="Century Gothic"/>
        <family val="2"/>
        <scheme val="minor"/>
      </rPr>
      <t>amount -&gt;</t>
    </r>
  </si>
  <si>
    <t>&lt;-Type in pet deposit (just the number, no $)</t>
  </si>
  <si>
    <r>
      <t xml:space="preserve">Enter the </t>
    </r>
    <r>
      <rPr>
        <b/>
        <sz val="11"/>
        <rFont val="Century Gothic"/>
        <family val="2"/>
        <scheme val="minor"/>
      </rPr>
      <t>pet rent</t>
    </r>
    <r>
      <rPr>
        <sz val="11"/>
        <rFont val="Century Gothic"/>
        <family val="2"/>
        <scheme val="minor"/>
      </rPr>
      <t xml:space="preserve"> amount -&gt;
(If rent is per pet, enter a range. For example, $25/month per pet with 2 pets max would be entered as "25-50")</t>
    </r>
  </si>
  <si>
    <t>&lt;-Type in pet rent. If rent is per pet, enter a range (Ex. $25/month per pet with 2 pets max would be entered as "25-50")</t>
  </si>
  <si>
    <t>LEASE DETAILS</t>
  </si>
  <si>
    <r>
      <t>Enter the</t>
    </r>
    <r>
      <rPr>
        <b/>
        <sz val="11"/>
        <color theme="1"/>
        <rFont val="Century Gothic"/>
        <family val="2"/>
        <scheme val="minor"/>
      </rPr>
      <t xml:space="preserve"> rent </t>
    </r>
    <r>
      <rPr>
        <sz val="11"/>
        <color theme="1"/>
        <rFont val="Century Gothic"/>
        <family val="2"/>
        <scheme val="minor"/>
      </rPr>
      <t>(include dollar sign and comma) -&gt;</t>
    </r>
  </si>
  <si>
    <t>&lt;-Type in rent (Include dollar sign and comma)</t>
  </si>
  <si>
    <r>
      <t>Enter the</t>
    </r>
    <r>
      <rPr>
        <b/>
        <sz val="11"/>
        <color theme="1"/>
        <rFont val="Century Gothic"/>
        <family val="2"/>
        <scheme val="minor"/>
      </rPr>
      <t xml:space="preserve"> security deposit</t>
    </r>
    <r>
      <rPr>
        <sz val="11"/>
        <color theme="1"/>
        <rFont val="Century Gothic"/>
        <family val="2"/>
        <scheme val="minor"/>
      </rPr>
      <t xml:space="preserve"> (include dollar sign and comma) -&gt;</t>
    </r>
  </si>
  <si>
    <t>&lt;-Type in deposit (Include dollar sign and comma)</t>
  </si>
  <si>
    <r>
      <t xml:space="preserve">Enter the </t>
    </r>
    <r>
      <rPr>
        <b/>
        <sz val="11"/>
        <color theme="1"/>
        <rFont val="Century Gothic"/>
        <family val="2"/>
        <scheme val="minor"/>
      </rPr>
      <t>admin fee</t>
    </r>
    <r>
      <rPr>
        <sz val="11"/>
        <color theme="1"/>
        <rFont val="Century Gothic"/>
        <family val="2"/>
        <scheme val="minor"/>
      </rPr>
      <t xml:space="preserve"> if relevant (include dollar sign) -&gt;</t>
    </r>
  </si>
  <si>
    <t>&lt;-Type in admin (Include dollar sign and comma)</t>
  </si>
  <si>
    <r>
      <t xml:space="preserve">Enter the </t>
    </r>
    <r>
      <rPr>
        <b/>
        <sz val="11"/>
        <color theme="1"/>
        <rFont val="Century Gothic"/>
        <family val="2"/>
        <scheme val="minor"/>
      </rPr>
      <t>date available</t>
    </r>
    <r>
      <rPr>
        <sz val="11"/>
        <color theme="1"/>
        <rFont val="Century Gothic"/>
        <family val="2"/>
        <scheme val="minor"/>
      </rPr>
      <t xml:space="preserve"> (MM/DD/YYYY format) -&gt;</t>
    </r>
  </si>
  <si>
    <t>&lt;-Type in date (M/DD/YYYY format)</t>
  </si>
  <si>
    <t>MM/DD/YYYY</t>
  </si>
  <si>
    <r>
      <t>Enter the</t>
    </r>
    <r>
      <rPr>
        <b/>
        <sz val="11"/>
        <color theme="1"/>
        <rFont val="Century Gothic"/>
        <family val="2"/>
        <scheme val="minor"/>
      </rPr>
      <t xml:space="preserve"> lease length</t>
    </r>
    <r>
      <rPr>
        <sz val="11"/>
        <color theme="1"/>
        <rFont val="Century Gothic"/>
        <family val="2"/>
        <scheme val="minor"/>
      </rPr>
      <t xml:space="preserve"> ("X months") -&gt;</t>
    </r>
  </si>
  <si>
    <t>&lt;-Type in lease length ("X months")</t>
  </si>
  <si>
    <t>X months</t>
  </si>
  <si>
    <t>HERE'S YOUR GENERATED AD!</t>
  </si>
  <si>
    <t xml:space="preserve">Copy the cell below into Appfolio, delete any unnecessary spaces, proofread, then post! </t>
  </si>
  <si>
    <t>(Do not attempt to edit the ad in the cell below, copy and edit in Word/Appfolio/Notes/etc.)</t>
  </si>
  <si>
    <t>Property Name</t>
  </si>
  <si>
    <t>Marketing Description</t>
  </si>
  <si>
    <t>LISA Phone</t>
  </si>
  <si>
    <t>LISA Email</t>
  </si>
  <si>
    <t>Please Select Property</t>
  </si>
  <si>
    <t>48th St Apartments is located just south of Woodland Park in Wallingford. This community offers a walk score of 87, and a bike score of 88, with convenient access to both i5 and Highway 99. At 48th St, all 11 units were renovated by in 2018, and feature hardwood floors, cherry cabinets, and modern stainless steel appliances!</t>
  </si>
  <si>
    <t>50th St Apartments</t>
  </si>
  <si>
    <t>50th St Apartments is located in Ballard, obtaining a bike score of 96, and a walk score of 92! This community features 6 residences, all equipped with hardwood floors, lofted bedrooms with a spiral staircase, and on-site laundry! At 50th St Apartments, you'll find yourself just a short commute to Fremont, Queen Anne, and bustling Downtown Seattle.</t>
  </si>
  <si>
    <t>Boston West Apartments</t>
  </si>
  <si>
    <t>Boston West Apartments is a 16 unit multifamily property that was built 1990. Conveniently located in the highly desirable neighborhood of Magnolia. Magnolia is the second largest neighborhood in Seattle. It is a safe and family friendly area surrounded by parks, views and easy access to hustle and bustle of down town Seattle. Boston West is a 4 story building that offers 1 and 2 bedroom units. This stucco building also offers garaged parking, washer and dryers in units and each unit has a balcony. Boston West also features an on-site resident manager, secured entry, an elevator and a quaint lobby.</t>
  </si>
  <si>
    <t>Camden Apartments</t>
  </si>
  <si>
    <t>Camden Apartments are centrally located in Wallingford, offering a walk score of 91, at Camden you're just steps from i5 and the University District. This community features 13 residences, all fully renovated, and equipped with quartz countertops, hardwood floors, in-unit washer/dryers, and tile bathrooms.</t>
  </si>
  <si>
    <t>Go Long Apartments</t>
  </si>
  <si>
    <t>Go Long Apartments is located in Ballard, offering a walk score of 92, and a bike score of 87! This community features 6 residences, with a blend of vintage and modern finishes. At Go Long, you'll find yourself just steps from Market St, with quick access to Queen Anne, Fremont and Downtown Seattle</t>
  </si>
  <si>
    <t>Howard Park</t>
  </si>
  <si>
    <t>Howard Park Apartments is located in Wallingford, steps from North Lake Union and the 45th St retail district! The community offers a walk score of 90 and features a marble lobby and entryway, 40 recently renovated residences, gated parking, and a rooftop with BBQ.</t>
  </si>
  <si>
    <t>Luke Apartments</t>
  </si>
  <si>
    <t>Luke Apartments is located on the east slope of the Magnolia, with views of Mt. Rainier and Downtown Seattle. The community was fully renovated in 2018 and each of the 16 units offers cherry cabinets, grey hardwood like floors, and high performing stainless steel appliances. Select units offer balconies with a city view! Enjoy living in beautiful Magnolia with accessibility to Downtown, Queen Anne, and Ballard!</t>
  </si>
  <si>
    <t>Touring and Descriptions</t>
  </si>
  <si>
    <t>Laundry</t>
  </si>
  <si>
    <t>Parking</t>
  </si>
  <si>
    <t>Storage</t>
  </si>
  <si>
    <t>Utilities</t>
  </si>
  <si>
    <t>Pets Allowed</t>
  </si>
  <si>
    <t>Pet Deposit Type</t>
  </si>
  <si>
    <t>In-Unit Washer/Dryer</t>
  </si>
  <si>
    <t>Secured Garage Parking</t>
  </si>
  <si>
    <t>Garage Storage</t>
  </si>
  <si>
    <t>Flat Rate</t>
  </si>
  <si>
    <t>Cats and Dogs Welcome!</t>
  </si>
  <si>
    <t>Refundable Pet Deposit</t>
  </si>
  <si>
    <t>Common Area Laundry</t>
  </si>
  <si>
    <t>Off-Street Parking</t>
  </si>
  <si>
    <t>Storage Locker</t>
  </si>
  <si>
    <t>Ratio Utility Billing System (RUBS)</t>
  </si>
  <si>
    <t>Cats and Small Dogs Welcome!</t>
  </si>
  <si>
    <t>Refundable Deposit per Pet</t>
  </si>
  <si>
    <t>No Laundry On-Site</t>
  </si>
  <si>
    <t xml:space="preserve">Reserved Off-Street Parkimg </t>
  </si>
  <si>
    <t>Storage Unit</t>
  </si>
  <si>
    <t>Individually Metered and Billed by Unit</t>
  </si>
  <si>
    <t>Cats Only</t>
  </si>
  <si>
    <t>Non-refundable Pet Deposit</t>
  </si>
  <si>
    <t>Street Parking Only</t>
  </si>
  <si>
    <t>None</t>
  </si>
  <si>
    <t>Included</t>
  </si>
  <si>
    <t>Dogs Only</t>
  </si>
  <si>
    <t>Non-refundable Deposit per Pet</t>
  </si>
  <si>
    <t>Covered Parking</t>
  </si>
  <si>
    <t>Small Dogs Only</t>
  </si>
  <si>
    <t>No Pet Deposit!</t>
  </si>
  <si>
    <t>Sorry, no pets allowed</t>
  </si>
  <si>
    <t>Application/Screening Info</t>
  </si>
  <si>
    <t>Looking to apply?</t>
  </si>
  <si>
    <t>Our online leasing process makes moving simple! Applications can be found online at https://www.guidepm.com/seattle-homes-for-rent.</t>
  </si>
  <si>
    <t>Cost: $50 application fee, $500 holding deposit (will be applied to security deposit)</t>
  </si>
  <si>
    <t>Screening Criteria: Verified income of 3x monthly rent, a credit score of 650 or higher, no open bankruptcies, no past landlord-tenant disputes with judgment in favor of the landlord.</t>
  </si>
  <si>
    <t>(Applicants who do not meet these criteria may be accepted on a case-by-case basis and/or with a qualifying Cosigner/Guarantor.)</t>
  </si>
  <si>
    <t>We do not accept Comprehensive Reusable Tenant Screening Reports as defined by and pursuant to RCW 59.18.</t>
  </si>
  <si>
    <t xml:space="preserve">*Disclaimer: Advertised photos may be of a similar unit in the building. Apartment features may vary. All applicants are encouraged to tour the property before lease signing to confirm unit details. </t>
  </si>
  <si>
    <t>Concated Sections</t>
  </si>
  <si>
    <t>Generated Ad</t>
  </si>
  <si>
    <t>1(555) 555-5555</t>
  </si>
  <si>
    <t>propertyname@rent.dynasty.com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</si>
</sst>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_);_(&quot;$&quot;* \(#,##0\);_(&quot;$&quot;* &quot;-&quot;??_);_(@_)"/>
  </numFmts>
  <fonts count="22" x14ac:knownFonts="1">
    <font>
      <sz val="11"/>
      <color theme="1"/>
      <name val="Century Gothic"/>
      <family val="2"/>
      <scheme val="minor"/>
    </font>
    <font>
      <sz val="11"/>
      <color theme="1"/>
      <name val="Century Gothic"/>
      <family val="2"/>
      <scheme val="minor"/>
    </font>
    <font>
      <u/>
      <sz val="11"/>
      <color theme="10"/>
      <name val="Century Gothic"/>
      <family val="2"/>
      <scheme val="minor"/>
    </font>
    <font>
      <b/>
      <sz val="15"/>
      <color theme="3"/>
      <name val="Century Gothic"/>
      <family val="2"/>
      <scheme val="minor"/>
    </font>
    <font>
      <b/>
      <sz val="13"/>
      <color theme="3"/>
      <name val="Century Gothic"/>
      <family val="2"/>
      <scheme val="minor"/>
    </font>
    <font>
      <b/>
      <sz val="11"/>
      <color theme="3"/>
      <name val="Century Gothic"/>
      <family val="2"/>
      <scheme val="minor"/>
    </font>
    <font>
      <sz val="11"/>
      <name val="Arial"/>
      <family val="1"/>
    </font>
    <font>
      <b/>
      <sz val="13"/>
      <color rgb="FF303030"/>
      <name val="Arial"/>
      <family val="1"/>
    </font>
    <font>
      <sz val="12"/>
      <color rgb="FF303030"/>
      <name val="Arial"/>
      <family val="1"/>
    </font>
    <font>
      <b/>
      <sz val="15"/>
      <color rgb="FFC00000"/>
      <name val="Century Gothic"/>
      <family val="2"/>
      <scheme val="minor"/>
    </font>
    <font>
      <sz val="11"/>
      <color rgb="FFC00000"/>
      <name val="Century Gothic"/>
      <family val="2"/>
      <scheme val="minor"/>
    </font>
    <font>
      <b/>
      <sz val="11"/>
      <color rgb="FFC00000"/>
      <name val="Century Gothic"/>
      <family val="2"/>
      <scheme val="minor"/>
    </font>
    <font>
      <sz val="11"/>
      <name val="Century Gothic"/>
      <family val="2"/>
      <scheme val="minor"/>
    </font>
    <font>
      <b/>
      <sz val="11"/>
      <color theme="1"/>
      <name val="Century Gothic"/>
      <family val="2"/>
      <scheme val="minor"/>
    </font>
    <font>
      <b/>
      <sz val="11"/>
      <name val="Century Gothic"/>
      <family val="2"/>
      <scheme val="minor"/>
    </font>
    <font>
      <b/>
      <sz val="16"/>
      <color theme="3"/>
      <name val="Century Gothic"/>
      <family val="2"/>
      <scheme val="minor"/>
    </font>
    <font>
      <b/>
      <sz val="24"/>
      <color theme="3"/>
      <name val="Century Gothic"/>
      <family val="2"/>
      <scheme val="minor"/>
    </font>
    <font>
      <i/>
      <sz val="11"/>
      <color theme="3"/>
      <name val="Century Gothic"/>
      <family val="2"/>
      <scheme val="minor"/>
    </font>
    <font>
      <b/>
      <i/>
      <sz val="13"/>
      <color theme="3"/>
      <name val="Century Gothic"/>
      <family val="2"/>
      <scheme val="minor"/>
    </font>
    <font>
      <b/>
      <sz val="12"/>
      <color rgb="FF303030"/>
      <name val="Arial"/>
      <family val="2"/>
    </font>
    <font>
      <b/>
      <sz val="11"/>
      <color rgb="FF000000"/>
      <name val="Century Gothic"/>
      <family val="1"/>
    </font>
    <font>
      <sz val="8"/>
      <name val="Century Gothic"/>
      <family val="2"/>
      <scheme val="minor"/>
    </font>
  </fonts>
  <fills count="3">
    <fill>
      <patternFill patternType="none"/>
    </fill>
    <fill>
      <patternFill patternType="gray125"/>
    </fill>
    <fill>
      <patternFill patternType="solid">
        <fgColor rgb="FFF2F2F2"/>
      </patternFill>
    </fill>
  </fills>
  <borders count="2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thin">
        <color rgb="FFD3D3D3"/>
      </bottom>
      <diagonal/>
    </border>
    <border>
      <left/>
      <right/>
      <top/>
      <bottom style="medium">
        <color theme="4"/>
      </bottom>
      <diagonal/>
    </border>
    <border>
      <left style="medium">
        <color theme="4"/>
      </left>
      <right/>
      <top style="medium">
        <color theme="4"/>
      </top>
      <bottom/>
      <diagonal/>
    </border>
    <border>
      <left/>
      <right style="medium">
        <color theme="4"/>
      </right>
      <top style="medium">
        <color theme="4"/>
      </top>
      <bottom/>
      <diagonal/>
    </border>
    <border>
      <left style="medium">
        <color theme="4"/>
      </left>
      <right/>
      <top/>
      <bottom/>
      <diagonal/>
    </border>
    <border>
      <left/>
      <right style="medium">
        <color theme="4"/>
      </right>
      <top/>
      <bottom/>
      <diagonal/>
    </border>
    <border>
      <left style="medium">
        <color theme="4"/>
      </left>
      <right/>
      <top/>
      <bottom style="medium">
        <color theme="4"/>
      </bottom>
      <diagonal/>
    </border>
    <border>
      <left/>
      <right style="medium">
        <color theme="4"/>
      </right>
      <top/>
      <bottom style="medium">
        <color theme="4"/>
      </bottom>
      <diagonal/>
    </border>
    <border>
      <left style="medium">
        <color theme="4"/>
      </left>
      <right/>
      <top style="medium">
        <color theme="4"/>
      </top>
      <bottom style="medium">
        <color theme="4"/>
      </bottom>
      <diagonal/>
    </border>
    <border>
      <left/>
      <right style="medium">
        <color theme="4"/>
      </right>
      <top style="medium">
        <color theme="4"/>
      </top>
      <bottom style="medium">
        <color theme="4"/>
      </bottom>
      <diagonal/>
    </border>
    <border>
      <left style="medium">
        <color theme="4"/>
      </left>
      <right style="thin">
        <color theme="4"/>
      </right>
      <top style="medium">
        <color theme="4"/>
      </top>
      <bottom style="thin">
        <color theme="4"/>
      </bottom>
      <diagonal/>
    </border>
    <border>
      <left style="thin">
        <color theme="4"/>
      </left>
      <right style="medium">
        <color theme="4"/>
      </right>
      <top style="medium">
        <color theme="4"/>
      </top>
      <bottom style="thin">
        <color theme="4"/>
      </bottom>
      <diagonal/>
    </border>
    <border>
      <left style="medium">
        <color theme="4"/>
      </left>
      <right style="thin">
        <color theme="4"/>
      </right>
      <top style="thin">
        <color theme="4"/>
      </top>
      <bottom style="thin">
        <color theme="4"/>
      </bottom>
      <diagonal/>
    </border>
    <border>
      <left style="thin">
        <color theme="4"/>
      </left>
      <right style="medium">
        <color theme="4"/>
      </right>
      <top style="thin">
        <color theme="4"/>
      </top>
      <bottom style="thin">
        <color theme="4"/>
      </bottom>
      <diagonal/>
    </border>
    <border>
      <left style="medium">
        <color theme="4"/>
      </left>
      <right style="thin">
        <color theme="4"/>
      </right>
      <top style="thin">
        <color theme="4"/>
      </top>
      <bottom style="medium">
        <color theme="4"/>
      </bottom>
      <diagonal/>
    </border>
    <border>
      <left style="thin">
        <color theme="4"/>
      </left>
      <right style="medium">
        <color theme="4"/>
      </right>
      <top style="thin">
        <color theme="4"/>
      </top>
      <bottom style="medium">
        <color theme="4"/>
      </bottom>
      <diagonal/>
    </border>
    <border>
      <left style="medium">
        <color theme="4"/>
      </left>
      <right style="thin">
        <color theme="4"/>
      </right>
      <top/>
      <bottom style="thin">
        <color theme="4"/>
      </bottom>
      <diagonal/>
    </border>
    <border>
      <left style="thin">
        <color theme="4"/>
      </left>
      <right style="medium">
        <color theme="4"/>
      </right>
      <top/>
      <bottom style="thin">
        <color theme="4"/>
      </bottom>
      <diagonal/>
    </border>
    <border>
      <left style="medium">
        <color theme="4"/>
      </left>
      <right style="thin">
        <color theme="4"/>
      </right>
      <top style="medium">
        <color theme="4"/>
      </top>
      <bottom style="medium">
        <color theme="4"/>
      </bottom>
      <diagonal/>
    </border>
    <border>
      <left style="thin">
        <color theme="4"/>
      </left>
      <right style="medium">
        <color theme="4"/>
      </right>
      <top style="medium">
        <color theme="4"/>
      </top>
      <bottom style="medium">
        <color theme="4"/>
      </bottom>
      <diagonal/>
    </border>
    <border>
      <left style="medium">
        <color theme="4"/>
      </left>
      <right/>
      <top style="thin">
        <color theme="4"/>
      </top>
      <bottom style="thin">
        <color theme="4"/>
      </bottom>
      <diagonal/>
    </border>
    <border>
      <left style="thin">
        <color theme="4"/>
      </left>
      <right style="medium">
        <color theme="4"/>
      </right>
      <top/>
      <bottom style="medium">
        <color theme="4"/>
      </bottom>
      <diagonal/>
    </border>
    <border>
      <left style="medium">
        <color theme="4"/>
      </left>
      <right/>
      <top/>
      <bottom style="thin">
        <color theme="4"/>
      </bottom>
      <diagonal/>
    </border>
    <border>
      <left style="thin">
        <color theme="4"/>
      </left>
      <right style="medium">
        <color theme="4"/>
      </right>
      <top/>
      <bottom/>
      <diagonal/>
    </border>
  </borders>
  <cellStyleXfs count="7">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6" fillId="0" borderId="0"/>
  </cellStyleXfs>
  <cellXfs count="86">
    <xf numFmtId="0" fontId="0" fillId="0" borderId="0" xfId="0"/>
    <xf numFmtId="0" fontId="0" fillId="0" borderId="0" xfId="0" applyAlignment="1">
      <alignment vertical="top" wrapText="1"/>
    </xf>
    <xf numFmtId="0" fontId="0" fillId="0" borderId="0" xfId="0" applyAlignment="1">
      <alignment vertical="center"/>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vertical="top"/>
    </xf>
    <xf numFmtId="0" fontId="9" fillId="0" borderId="0" xfId="3" applyFont="1" applyFill="1" applyBorder="1" applyAlignment="1" applyProtection="1">
      <alignment vertical="center"/>
    </xf>
    <xf numFmtId="0" fontId="10" fillId="0" borderId="0" xfId="0" applyFont="1"/>
    <xf numFmtId="0" fontId="11" fillId="0" borderId="0" xfId="5" applyFont="1" applyFill="1" applyBorder="1" applyAlignment="1" applyProtection="1"/>
    <xf numFmtId="0" fontId="10" fillId="0" borderId="0" xfId="0" applyFont="1" applyAlignment="1">
      <alignment vertical="top" wrapText="1"/>
    </xf>
    <xf numFmtId="0" fontId="10" fillId="0" borderId="0" xfId="0" applyFont="1" applyAlignment="1">
      <alignment vertical="center"/>
    </xf>
    <xf numFmtId="0" fontId="10" fillId="0" borderId="0" xfId="0" applyFont="1" applyAlignment="1">
      <alignment horizontal="left" vertical="center"/>
    </xf>
    <xf numFmtId="0" fontId="12" fillId="0" borderId="0" xfId="0" applyFont="1"/>
    <xf numFmtId="0" fontId="12" fillId="0" borderId="0" xfId="0" applyFont="1" applyAlignment="1">
      <alignment vertical="top"/>
    </xf>
    <xf numFmtId="0" fontId="12" fillId="0" borderId="0" xfId="0" applyFont="1" applyAlignment="1">
      <alignment vertical="top" wrapText="1"/>
    </xf>
    <xf numFmtId="0" fontId="0" fillId="0" borderId="5" xfId="0" applyBorder="1"/>
    <xf numFmtId="0" fontId="0" fillId="0" borderId="5" xfId="0" applyBorder="1" applyAlignment="1">
      <alignment vertical="center" wrapText="1"/>
    </xf>
    <xf numFmtId="0" fontId="10" fillId="0" borderId="0" xfId="0" applyFont="1" applyAlignment="1">
      <alignment vertical="top"/>
    </xf>
    <xf numFmtId="0" fontId="3" fillId="0" borderId="0" xfId="3" applyFill="1" applyBorder="1" applyAlignment="1">
      <alignment horizontal="center" vertical="center"/>
    </xf>
    <xf numFmtId="0" fontId="0" fillId="0" borderId="0" xfId="0" applyAlignment="1" applyProtection="1">
      <alignment vertical="top" wrapText="1"/>
      <protection locked="0"/>
    </xf>
    <xf numFmtId="164" fontId="0" fillId="0" borderId="0" xfId="1" applyNumberFormat="1" applyFont="1" applyFill="1" applyBorder="1" applyAlignment="1">
      <alignment horizontal="left" vertical="center"/>
    </xf>
    <xf numFmtId="0" fontId="0" fillId="0" borderId="0" xfId="0" applyAlignment="1">
      <alignment horizontal="right" vertical="center"/>
    </xf>
    <xf numFmtId="0" fontId="0" fillId="0" borderId="17" xfId="0" applyBorder="1" applyAlignment="1">
      <alignment horizontal="left" vertical="center"/>
    </xf>
    <xf numFmtId="0" fontId="0" fillId="0" borderId="19" xfId="0" applyBorder="1" applyAlignment="1">
      <alignment horizontal="left" vertical="center"/>
    </xf>
    <xf numFmtId="0" fontId="0" fillId="0" borderId="21" xfId="0" applyBorder="1" applyAlignment="1">
      <alignment horizontal="left" vertical="center"/>
    </xf>
    <xf numFmtId="0" fontId="0" fillId="0" borderId="15" xfId="0" applyBorder="1" applyAlignment="1">
      <alignment horizontal="left" vertical="center"/>
    </xf>
    <xf numFmtId="0" fontId="0" fillId="0" borderId="25" xfId="0" applyBorder="1" applyAlignment="1">
      <alignment horizontal="left" vertical="center"/>
    </xf>
    <xf numFmtId="0" fontId="0" fillId="0" borderId="27" xfId="0" applyBorder="1" applyAlignment="1">
      <alignment horizontal="left" vertical="center"/>
    </xf>
    <xf numFmtId="0" fontId="0" fillId="0" borderId="19" xfId="0" applyBorder="1" applyAlignment="1">
      <alignment horizontal="left" vertical="center" wrapText="1"/>
    </xf>
    <xf numFmtId="0" fontId="0" fillId="0" borderId="17" xfId="0" applyBorder="1" applyAlignment="1">
      <alignment horizontal="left" vertical="top"/>
    </xf>
    <xf numFmtId="164" fontId="0" fillId="0" borderId="17" xfId="1" applyNumberFormat="1" applyFont="1" applyFill="1" applyBorder="1" applyAlignment="1">
      <alignment horizontal="left" vertical="top"/>
    </xf>
    <xf numFmtId="0" fontId="0" fillId="0" borderId="21" xfId="0" applyBorder="1" applyAlignment="1">
      <alignment horizontal="left" vertical="top"/>
    </xf>
    <xf numFmtId="164" fontId="0" fillId="0" borderId="17" xfId="1" applyNumberFormat="1" applyFont="1" applyFill="1" applyBorder="1" applyAlignment="1">
      <alignment horizontal="left" vertical="center"/>
    </xf>
    <xf numFmtId="164" fontId="0" fillId="0" borderId="19" xfId="1" applyNumberFormat="1" applyFont="1" applyFill="1" applyBorder="1" applyAlignment="1">
      <alignment horizontal="left" vertical="center"/>
    </xf>
    <xf numFmtId="0" fontId="0" fillId="0" borderId="17" xfId="0" applyBorder="1" applyAlignment="1">
      <alignment horizontal="right" vertical="center"/>
    </xf>
    <xf numFmtId="0" fontId="0" fillId="0" borderId="19" xfId="0" applyBorder="1" applyAlignment="1">
      <alignment horizontal="right" vertical="center"/>
    </xf>
    <xf numFmtId="164" fontId="0" fillId="0" borderId="17" xfId="1" applyNumberFormat="1" applyFont="1" applyFill="1" applyBorder="1" applyAlignment="1">
      <alignment horizontal="right" vertical="center"/>
    </xf>
    <xf numFmtId="49" fontId="0" fillId="0" borderId="17" xfId="0" applyNumberFormat="1" applyBorder="1" applyAlignment="1">
      <alignment horizontal="left" vertical="top"/>
    </xf>
    <xf numFmtId="0" fontId="0" fillId="0" borderId="19" xfId="0" applyBorder="1" applyAlignment="1">
      <alignment horizontal="left" vertical="top"/>
    </xf>
    <xf numFmtId="44" fontId="0" fillId="0" borderId="19" xfId="1" applyFont="1" applyFill="1" applyBorder="1" applyAlignment="1">
      <alignment horizontal="left" vertical="top"/>
    </xf>
    <xf numFmtId="0" fontId="12" fillId="0" borderId="21" xfId="2" applyFont="1" applyFill="1" applyBorder="1" applyAlignment="1">
      <alignment horizontal="left" vertical="center"/>
    </xf>
    <xf numFmtId="0" fontId="12" fillId="0" borderId="0" xfId="0" applyFont="1" applyAlignment="1">
      <alignment vertical="center"/>
    </xf>
    <xf numFmtId="0" fontId="0" fillId="0" borderId="20" xfId="0" applyBorder="1" applyAlignment="1">
      <alignment vertical="top" wrapText="1"/>
    </xf>
    <xf numFmtId="0" fontId="0" fillId="0" borderId="18" xfId="0" applyBorder="1" applyAlignment="1">
      <alignment vertical="top" wrapText="1"/>
    </xf>
    <xf numFmtId="0" fontId="0" fillId="0" borderId="14" xfId="0" applyBorder="1" applyAlignment="1">
      <alignment vertical="center" wrapText="1"/>
    </xf>
    <xf numFmtId="0" fontId="12" fillId="0" borderId="18" xfId="0" applyFont="1" applyBorder="1" applyAlignment="1">
      <alignment vertical="center" wrapText="1"/>
    </xf>
    <xf numFmtId="0" fontId="0" fillId="0" borderId="20" xfId="0" applyBorder="1" applyAlignment="1">
      <alignment horizontal="left" vertical="top" wrapText="1"/>
    </xf>
    <xf numFmtId="0" fontId="0" fillId="0" borderId="16" xfId="0" applyBorder="1" applyAlignment="1">
      <alignment horizontal="left" vertical="top" wrapText="1"/>
    </xf>
    <xf numFmtId="0" fontId="0" fillId="0" borderId="18" xfId="0" applyBorder="1" applyAlignment="1">
      <alignment horizontal="left" vertical="top" wrapText="1"/>
    </xf>
    <xf numFmtId="0" fontId="0" fillId="0" borderId="14" xfId="0" applyBorder="1" applyAlignment="1">
      <alignment vertical="top" wrapText="1"/>
    </xf>
    <xf numFmtId="0" fontId="0" fillId="0" borderId="16" xfId="0" applyBorder="1" applyAlignment="1">
      <alignment vertical="top" wrapText="1"/>
    </xf>
    <xf numFmtId="0" fontId="12" fillId="0" borderId="18" xfId="0" applyFont="1" applyBorder="1" applyAlignment="1">
      <alignment vertical="top" wrapText="1"/>
    </xf>
    <xf numFmtId="0" fontId="17" fillId="0" borderId="8" xfId="5" applyFont="1" applyFill="1" applyBorder="1" applyAlignment="1" applyProtection="1">
      <alignment vertical="top"/>
      <protection locked="0"/>
    </xf>
    <xf numFmtId="0" fontId="18" fillId="0" borderId="9" xfId="4" applyFont="1" applyFill="1" applyBorder="1" applyAlignment="1" applyProtection="1">
      <alignment horizontal="center" vertical="center"/>
      <protection locked="0"/>
    </xf>
    <xf numFmtId="0" fontId="17" fillId="0" borderId="10" xfId="5" applyFont="1" applyFill="1" applyBorder="1" applyAlignment="1" applyProtection="1">
      <alignment vertical="top"/>
      <protection locked="0"/>
    </xf>
    <xf numFmtId="0" fontId="18" fillId="0" borderId="11" xfId="4" applyFont="1" applyFill="1" applyBorder="1" applyAlignment="1" applyProtection="1">
      <alignment horizontal="center" vertical="center"/>
      <protection locked="0"/>
    </xf>
    <xf numFmtId="0" fontId="0" fillId="0" borderId="15" xfId="0" applyBorder="1" applyAlignment="1">
      <alignment horizontal="left" vertical="center" wrapText="1"/>
    </xf>
    <xf numFmtId="0" fontId="16" fillId="0" borderId="0" xfId="3" applyFont="1" applyFill="1" applyBorder="1" applyAlignment="1">
      <alignment horizontal="center" vertical="center"/>
    </xf>
    <xf numFmtId="0" fontId="5" fillId="0" borderId="22" xfId="5" applyFill="1" applyBorder="1" applyAlignment="1">
      <alignment horizontal="center" vertical="center"/>
    </xf>
    <xf numFmtId="0" fontId="5" fillId="0" borderId="23" xfId="5" applyFill="1" applyBorder="1" applyAlignment="1">
      <alignment horizontal="center" vertical="center"/>
    </xf>
    <xf numFmtId="0" fontId="5" fillId="0" borderId="12" xfId="5" applyFill="1" applyBorder="1" applyAlignment="1">
      <alignment horizontal="center" vertical="top" wrapText="1"/>
    </xf>
    <xf numFmtId="0" fontId="5" fillId="0" borderId="13" xfId="5" applyFill="1" applyBorder="1" applyAlignment="1">
      <alignment horizontal="center" vertical="top" wrapText="1"/>
    </xf>
    <xf numFmtId="0" fontId="5" fillId="0" borderId="6" xfId="5" applyFill="1" applyBorder="1" applyAlignment="1">
      <alignment horizontal="center" vertical="top" wrapText="1"/>
    </xf>
    <xf numFmtId="0" fontId="5" fillId="0" borderId="7" xfId="5" applyFill="1" applyBorder="1" applyAlignment="1">
      <alignment horizontal="center" vertical="top" wrapText="1"/>
    </xf>
    <xf numFmtId="0" fontId="5" fillId="0" borderId="12" xfId="5" applyFill="1" applyBorder="1" applyAlignment="1">
      <alignment horizontal="center" vertical="center" wrapText="1"/>
    </xf>
    <xf numFmtId="0" fontId="5" fillId="0" borderId="13" xfId="5" applyFill="1" applyBorder="1" applyAlignment="1">
      <alignment horizontal="center" vertical="center" wrapText="1"/>
    </xf>
    <xf numFmtId="0" fontId="0" fillId="0" borderId="0" xfId="0" applyAlignment="1">
      <alignment horizontal="left" vertical="center" wrapText="1"/>
    </xf>
    <xf numFmtId="0" fontId="12" fillId="0" borderId="10" xfId="0" applyFont="1" applyBorder="1" applyAlignment="1">
      <alignment horizontal="left" vertical="top" wrapText="1"/>
    </xf>
    <xf numFmtId="0" fontId="12" fillId="0" borderId="11" xfId="0" applyFont="1" applyBorder="1" applyAlignment="1">
      <alignment horizontal="left" vertical="top" wrapText="1"/>
    </xf>
    <xf numFmtId="0" fontId="0" fillId="0" borderId="0" xfId="0" applyAlignment="1">
      <alignment horizontal="left" vertical="top" wrapText="1"/>
    </xf>
    <xf numFmtId="0" fontId="15" fillId="0" borderId="6" xfId="4" applyFont="1" applyFill="1" applyBorder="1" applyAlignment="1" applyProtection="1">
      <alignment horizontal="center" vertical="center"/>
      <protection locked="0"/>
    </xf>
    <xf numFmtId="0" fontId="15" fillId="0" borderId="7" xfId="4" applyFont="1" applyFill="1" applyBorder="1" applyAlignment="1" applyProtection="1">
      <alignment horizontal="center" vertical="center"/>
      <protection locked="0"/>
    </xf>
    <xf numFmtId="0" fontId="0" fillId="0" borderId="26" xfId="0" applyBorder="1" applyAlignment="1">
      <alignment horizontal="left" vertical="center" wrapText="1"/>
    </xf>
    <xf numFmtId="0" fontId="0" fillId="0" borderId="24" xfId="0" applyBorder="1" applyAlignment="1">
      <alignment horizontal="left" vertical="center" wrapText="1"/>
    </xf>
    <xf numFmtId="0" fontId="5" fillId="0" borderId="6" xfId="5" applyFill="1" applyBorder="1" applyAlignment="1">
      <alignment horizontal="center" vertical="center" wrapText="1"/>
    </xf>
    <xf numFmtId="0" fontId="5" fillId="0" borderId="7" xfId="5" applyFill="1" applyBorder="1" applyAlignment="1">
      <alignment horizontal="center" vertical="center" wrapText="1"/>
    </xf>
    <xf numFmtId="0" fontId="5" fillId="0" borderId="3" xfId="5" applyAlignment="1">
      <alignment horizontal="center" vertical="center"/>
    </xf>
    <xf numFmtId="0" fontId="7" fillId="2" borderId="4" xfId="6" applyFont="1" applyFill="1" applyBorder="1" applyAlignment="1">
      <alignment horizontal="left" vertical="center"/>
    </xf>
    <xf numFmtId="0" fontId="7" fillId="2" borderId="4" xfId="6" applyFont="1" applyFill="1" applyBorder="1" applyAlignment="1">
      <alignment horizontal="left" vertical="center" wrapText="1"/>
    </xf>
    <xf numFmtId="0" fontId="19" fillId="0" borderId="0" xfId="6" applyFont="1" applyAlignment="1">
      <alignment horizontal="left" vertical="center"/>
    </xf>
    <xf numFmtId="0" fontId="7" fillId="2" borderId="0" xfId="6" applyFont="1" applyFill="1" applyAlignment="1">
      <alignment horizontal="left" vertical="center" wrapText="1"/>
    </xf>
    <xf numFmtId="0" fontId="7" fillId="2" borderId="0" xfId="6" applyFont="1" applyFill="1" applyAlignment="1">
      <alignment horizontal="left" vertical="center"/>
    </xf>
    <xf numFmtId="0" fontId="8" fillId="0" borderId="0" xfId="6" applyFont="1" applyAlignment="1">
      <alignment horizontal="left" vertical="center"/>
    </xf>
    <xf numFmtId="0" fontId="0" fillId="0" borderId="0" xfId="0" applyFill="1" applyAlignment="1">
      <alignment horizontal="left" vertical="center"/>
    </xf>
  </cellXfs>
  <cellStyles count="7">
    <cellStyle name="Currency" xfId="1" builtinId="4"/>
    <cellStyle name="Heading 1" xfId="3" builtinId="16"/>
    <cellStyle name="Heading 2" xfId="4" builtinId="17"/>
    <cellStyle name="Heading 3" xfId="5" builtinId="18"/>
    <cellStyle name="Hyperlink" xfId="2" builtinId="8"/>
    <cellStyle name="Normal" xfId="0" builtinId="0"/>
    <cellStyle name="Normal 2" xfId="6" xr:uid="{6FC6372D-B18E-4FA0-98E8-E33F980FFA66}"/>
  </cellStyles>
  <dxfs count="9">
    <dxf>
      <alignment horizontal="left" vertical="center" textRotation="0" indent="0" justifyLastLine="0" shrinkToFit="0" readingOrder="0"/>
    </dxf>
    <dxf>
      <alignment horizontal="left" vertical="center" textRotation="0" indent="0" justifyLastLine="0" shrinkToFit="0" readingOrder="0"/>
    </dxf>
    <dxf>
      <alignment horizontal="left" vertical="center" textRotation="0" wrapText="1" indent="0" justifyLastLine="0" shrinkToFit="0" readingOrder="0"/>
    </dxf>
    <dxf>
      <alignment horizontal="left" vertical="center" textRotation="0" wrapText="0" indent="0" justifyLastLine="0" shrinkToFit="0" readingOrder="0"/>
    </dxf>
    <dxf>
      <alignment horizontal="left" vertical="center" textRotation="0" wrapText="1" indent="0" justifyLastLine="0" shrinkToFit="0" readingOrder="0"/>
    </dxf>
    <dxf>
      <font>
        <b val="0"/>
        <i val="0"/>
        <strike val="0"/>
        <condense val="0"/>
        <extend val="0"/>
        <outline val="0"/>
        <shadow val="0"/>
        <u val="none"/>
        <vertAlign val="baseline"/>
        <sz val="12"/>
        <color rgb="FF303030"/>
        <name val="Arial"/>
        <family val="1"/>
        <scheme val="none"/>
      </font>
      <alignment horizontal="left" vertical="center" textRotation="0" wrapText="0" indent="0" justifyLastLine="0" shrinkToFit="0" readingOrder="0"/>
    </dxf>
    <dxf>
      <font>
        <color rgb="FF9C0006"/>
      </font>
      <fill>
        <patternFill>
          <bgColor rgb="FFFFC7CE"/>
        </patternFill>
      </fill>
    </dxf>
    <dxf>
      <border outline="0">
        <top style="thin">
          <color rgb="FFD3D3D3"/>
        </top>
      </border>
    </dxf>
    <dxf>
      <border outline="0">
        <bottom style="thin">
          <color rgb="FFD3D3D3"/>
        </bottom>
      </border>
    </dxf>
  </dxfs>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1320800</xdr:colOff>
          <xdr:row>2</xdr:row>
          <xdr:rowOff>114300</xdr:rowOff>
        </xdr:from>
        <xdr:to>
          <xdr:col>3</xdr:col>
          <xdr:colOff>2159000</xdr:colOff>
          <xdr:row>3</xdr:row>
          <xdr:rowOff>165100</xdr:rowOff>
        </xdr:to>
        <xdr:sp macro="" textlink="">
          <xdr:nvSpPr>
            <xdr:cNvPr id="1046" name="Button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n-US" sz="1100" b="1" i="0" u="none" strike="noStrike" baseline="0">
                  <a:solidFill>
                    <a:srgbClr val="000000"/>
                  </a:solidFill>
                  <a:latin typeface="Century Gothic" pitchFamily="1" charset="0"/>
                </a:rPr>
                <a:t>Reset</a:t>
              </a:r>
            </a:p>
          </xdr:txBody>
        </xdr:sp>
        <xdr:clientData fPrintsWithSheet="0"/>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862ED93-CCCB-4FAB-A3FF-49ED68D62102}" name="Table1" displayName="Table1" ref="A1:D9" totalsRowShown="0" headerRowDxfId="1" dataDxfId="0" headerRowBorderDxfId="8" tableBorderDxfId="7">
  <autoFilter ref="A1:D9" xr:uid="{8862ED93-CCCB-4FAB-A3FF-49ED68D62102}"/>
  <sortState xmlns:xlrd2="http://schemas.microsoft.com/office/spreadsheetml/2017/richdata2" ref="A3:D9">
    <sortCondition ref="B1:B9"/>
  </sortState>
  <tableColumns count="4">
    <tableColumn id="1" xr3:uid="{F400A5F2-E954-4043-9FAD-AC89D9249BE7}" name="Property Name" dataDxfId="5" dataCellStyle="Normal 2"/>
    <tableColumn id="3" xr3:uid="{78E49C7B-8404-42A6-B2D9-2AFBF7643909}" name="Marketing Description" dataDxfId="4"/>
    <tableColumn id="5" xr3:uid="{A551CEDC-3321-4BF4-897D-88D0BC8A87F0}" name="LISA Phone" dataDxfId="3"/>
    <tableColumn id="4" xr3:uid="{7366DBA0-B427-4790-9C0C-E1F4BEE67D84}" name="LISA Email" dataDxfId="2"/>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BFF0361-71D6-4BC6-B802-574C478CCD46}" name="Table3" displayName="Table3" ref="S1:X8" totalsRowShown="0">
  <autoFilter ref="S1:X8" xr:uid="{ABFF0361-71D6-4BC6-B802-574C478CCD46}"/>
  <tableColumns count="6">
    <tableColumn id="1" xr3:uid="{489B1936-66ED-41F4-BD6C-962DA3354B9D}" name="Laundry"/>
    <tableColumn id="2" xr3:uid="{9CFB2C4F-4166-4A7E-986A-72F53C78A2F8}" name="Parking"/>
    <tableColumn id="3" xr3:uid="{9EC2B354-DF7E-40D0-B009-4FBC0176133C}" name="Storage"/>
    <tableColumn id="5" xr3:uid="{8551EFB2-1642-42C7-A3CE-D2B3A3644204}" name="Utilities"/>
    <tableColumn id="6" xr3:uid="{6441479C-0F72-4D74-82C5-F433EAF1EA65}" name="Pets Allowed"/>
    <tableColumn id="7" xr3:uid="{F6F5429F-9E9D-4B6F-A16E-63DC9036F8F9}" name="Pet Deposit Type"/>
  </tableColumns>
  <tableStyleInfo name="TableStyleMedium2" showFirstColumn="0" showLastColumn="0" showRowStripes="1" showColumnStripes="0"/>
</table>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Ion Boardroom">
  <a:themeElements>
    <a:clrScheme name="Blue Warm">
      <a:dk1>
        <a:sysClr val="windowText" lastClr="000000"/>
      </a:dk1>
      <a:lt1>
        <a:sysClr val="window" lastClr="FFFFFF"/>
      </a:lt1>
      <a:dk2>
        <a:srgbClr val="242852"/>
      </a:dk2>
      <a:lt2>
        <a:srgbClr val="ACCBF9"/>
      </a:lt2>
      <a:accent1>
        <a:srgbClr val="4A66AC"/>
      </a:accent1>
      <a:accent2>
        <a:srgbClr val="629DD1"/>
      </a:accent2>
      <a:accent3>
        <a:srgbClr val="297FD5"/>
      </a:accent3>
      <a:accent4>
        <a:srgbClr val="7F8FA9"/>
      </a:accent4>
      <a:accent5>
        <a:srgbClr val="5AA2AE"/>
      </a:accent5>
      <a:accent6>
        <a:srgbClr val="9D90A0"/>
      </a:accent6>
      <a:hlink>
        <a:srgbClr val="9454C3"/>
      </a:hlink>
      <a:folHlink>
        <a:srgbClr val="3EBBF0"/>
      </a:folHlink>
    </a:clrScheme>
    <a:fontScheme name="Ion Boardroom">
      <a:majorFont>
        <a:latin typeface="Century Gothic" panose="020B0502020202020204"/>
        <a:ea typeface=""/>
        <a:cs typeface=""/>
        <a:font script="Jpan" typeface="メイリオ"/>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entury Gothic" panose="020B050202020202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Ion Boardroom">
      <a:fillStyleLst>
        <a:solidFill>
          <a:schemeClr val="phClr"/>
        </a:solidFill>
        <a:gradFill rotWithShape="1">
          <a:gsLst>
            <a:gs pos="0">
              <a:schemeClr val="phClr">
                <a:tint val="64000"/>
                <a:lumMod val="118000"/>
              </a:schemeClr>
            </a:gs>
            <a:gs pos="100000">
              <a:schemeClr val="phClr">
                <a:tint val="92000"/>
                <a:alpha val="100000"/>
                <a:lumMod val="110000"/>
              </a:schemeClr>
            </a:gs>
          </a:gsLst>
          <a:lin ang="5400000" scaled="0"/>
        </a:gradFill>
        <a:gradFill rotWithShape="1">
          <a:gsLst>
            <a:gs pos="0">
              <a:schemeClr val="phClr">
                <a:tint val="98000"/>
                <a:lumMod val="114000"/>
              </a:schemeClr>
            </a:gs>
            <a:gs pos="100000">
              <a:schemeClr val="phClr">
                <a:shade val="90000"/>
                <a:lumMod val="84000"/>
              </a:schemeClr>
            </a:gs>
          </a:gsLst>
          <a:lin ang="5400000" scaled="0"/>
        </a:gradFill>
      </a:fillStyleLst>
      <a:lnStyleLst>
        <a:ln w="9525" cap="rnd" cmpd="sng" algn="ctr">
          <a:solidFill>
            <a:schemeClr val="phClr"/>
          </a:solidFill>
          <a:prstDash val="solid"/>
        </a:ln>
        <a:ln w="19050" cap="rnd" cmpd="sng" algn="ctr">
          <a:solidFill>
            <a:schemeClr val="phClr"/>
          </a:solidFill>
          <a:prstDash val="solid"/>
        </a:ln>
        <a:ln w="28575" cap="rnd" cmpd="sng" algn="ctr">
          <a:solidFill>
            <a:schemeClr val="phClr"/>
          </a:solidFill>
          <a:prstDash val="solid"/>
        </a:ln>
      </a:lnStyleLst>
      <a:effectStyleLst>
        <a:effectStyle>
          <a:effectLst/>
        </a:effectStyle>
        <a:effectStyle>
          <a:effectLst>
            <a:outerShdw blurRad="38100" dist="25400" dir="5400000" rotWithShape="0">
              <a:srgbClr val="000000">
                <a:alpha val="45000"/>
              </a:srgbClr>
            </a:outerShdw>
          </a:effectLst>
        </a:effectStyle>
        <a:effectStyle>
          <a:effectLst>
            <a:outerShdw blurRad="63500" dist="38100" dir="5400000" rotWithShape="0">
              <a:srgbClr val="000000">
                <a:alpha val="60000"/>
              </a:srgbClr>
            </a:outerShdw>
          </a:effectLst>
          <a:scene3d>
            <a:camera prst="orthographicFront">
              <a:rot lat="0" lon="0" rev="0"/>
            </a:camera>
            <a:lightRig rig="threePt" dir="tl"/>
          </a:scene3d>
          <a:sp3d prstMaterial="plastic">
            <a:bevelT w="0" h="0"/>
          </a:sp3d>
        </a:effectStyle>
      </a:effectStyleLst>
      <a:bgFillStyleLst>
        <a:solidFill>
          <a:schemeClr val="phClr"/>
        </a:solidFill>
        <a:gradFill rotWithShape="1">
          <a:gsLst>
            <a:gs pos="0">
              <a:schemeClr val="phClr">
                <a:tint val="98000"/>
                <a:hueMod val="124000"/>
                <a:satMod val="148000"/>
                <a:lumMod val="124000"/>
              </a:schemeClr>
            </a:gs>
            <a:gs pos="100000">
              <a:schemeClr val="phClr">
                <a:shade val="76000"/>
                <a:hueMod val="89000"/>
                <a:satMod val="164000"/>
                <a:lumMod val="56000"/>
              </a:schemeClr>
            </a:gs>
          </a:gsLst>
          <a:path path="circle">
            <a:fillToRect l="45000" t="65000" r="125000" b="100000"/>
          </a:path>
        </a:gradFill>
        <a:blipFill rotWithShape="1">
          <a:blip xmlns:r="http://schemas.openxmlformats.org/officeDocument/2006/relationships" r:embed="rId1">
            <a:duotone>
              <a:schemeClr val="phClr">
                <a:shade val="69000"/>
                <a:hueMod val="91000"/>
                <a:satMod val="164000"/>
                <a:lumMod val="74000"/>
              </a:schemeClr>
              <a:schemeClr val="phClr">
                <a:hueMod val="124000"/>
                <a:satMod val="140000"/>
                <a:lumMod val="142000"/>
              </a:schemeClr>
            </a:duotone>
          </a:blip>
          <a:stretch/>
        </a:blipFill>
      </a:bgFillStyleLst>
    </a:fmtScheme>
  </a:themeElements>
  <a:objectDefaults/>
  <a:extraClrSchemeLst/>
  <a:extLst>
    <a:ext uri="{05A4C25C-085E-4340-85A3-A5531E510DB2}">
      <thm15:themeFamily xmlns:thm15="http://schemas.microsoft.com/office/thememl/2012/main" name="Ion Boardroom" id="{FC33163D-4339-46B1-8EED-24C834239D99}" vid="{B8502691-933B-45FE-8764-BA278511EF27}"/>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B9683-22D5-434B-9C08-4C070E1A05CE}">
  <sheetPr codeName="Sheet1"/>
  <dimension ref="C1:M89"/>
  <sheetViews>
    <sheetView showGridLines="0" showRowColHeaders="0" tabSelected="1" topLeftCell="B2" zoomScale="172" zoomScaleNormal="97" workbookViewId="0">
      <selection activeCell="C3" sqref="C3:D4"/>
    </sheetView>
  </sheetViews>
  <sheetFormatPr baseColWidth="10" defaultColWidth="8.83203125" defaultRowHeight="14" x14ac:dyDescent="0.15"/>
  <cols>
    <col min="1" max="1" width="0" hidden="1" customWidth="1"/>
    <col min="2" max="2" width="70.6640625" customWidth="1"/>
    <col min="3" max="3" width="57.5" style="7" customWidth="1"/>
    <col min="4" max="4" width="36.1640625" style="3" customWidth="1"/>
    <col min="5" max="5" width="32.5" style="9" hidden="1" customWidth="1"/>
    <col min="6" max="6" width="32.1640625" style="1" hidden="1" customWidth="1"/>
    <col min="7" max="7" width="38.6640625" hidden="1" customWidth="1"/>
    <col min="8" max="8" width="60.33203125" customWidth="1"/>
  </cols>
  <sheetData>
    <row r="1" spans="3:7" hidden="1" x14ac:dyDescent="0.15"/>
    <row r="3" spans="3:7" x14ac:dyDescent="0.15">
      <c r="C3" s="59" t="s">
        <v>0</v>
      </c>
      <c r="D3" s="59"/>
    </row>
    <row r="4" spans="3:7" ht="19" x14ac:dyDescent="0.15">
      <c r="C4" s="59"/>
      <c r="D4" s="59"/>
      <c r="E4" s="8"/>
    </row>
    <row r="5" spans="3:7" ht="7.5" customHeight="1" thickBot="1" x14ac:dyDescent="0.2">
      <c r="C5" s="20"/>
      <c r="D5" s="20"/>
      <c r="E5" s="8"/>
    </row>
    <row r="6" spans="3:7" ht="20" thickBot="1" x14ac:dyDescent="0.2">
      <c r="C6" s="60" t="s">
        <v>1</v>
      </c>
      <c r="D6" s="61"/>
      <c r="E6" s="8"/>
    </row>
    <row r="7" spans="3:7" ht="20.25" customHeight="1" x14ac:dyDescent="0.15">
      <c r="C7" s="44" t="s">
        <v>2</v>
      </c>
      <c r="D7" s="26" t="s">
        <v>62</v>
      </c>
      <c r="F7" s="1" t="s">
        <v>4</v>
      </c>
      <c r="G7" t="s">
        <v>5</v>
      </c>
    </row>
    <row r="8" spans="3:7" ht="18.75" customHeight="1" thickBot="1" x14ac:dyDescent="0.2">
      <c r="C8" s="45" t="s">
        <v>6</v>
      </c>
      <c r="D8" s="25" t="s">
        <v>7</v>
      </c>
      <c r="F8" s="1" t="s">
        <v>8</v>
      </c>
    </row>
    <row r="9" spans="3:7" ht="15" thickBot="1" x14ac:dyDescent="0.2">
      <c r="C9" s="21"/>
    </row>
    <row r="10" spans="3:7" ht="15" thickBot="1" x14ac:dyDescent="0.2">
      <c r="C10" s="62" t="s">
        <v>9</v>
      </c>
      <c r="D10" s="63"/>
      <c r="E10" s="10"/>
    </row>
    <row r="11" spans="3:7" ht="36" customHeight="1" x14ac:dyDescent="0.15">
      <c r="C11" s="74" t="s">
        <v>10</v>
      </c>
      <c r="D11" s="29" t="str">
        <f>VLOOKUP(D7,'Property Directory'!A2:D9,3,0)</f>
        <v>…</v>
      </c>
      <c r="F11" s="68" t="s">
        <v>11</v>
      </c>
    </row>
    <row r="12" spans="3:7" ht="38.25" customHeight="1" x14ac:dyDescent="0.15">
      <c r="C12" s="75"/>
      <c r="D12" s="42" t="str">
        <f>VLOOKUP(D7,'Property Directory'!A2:D9,4,0)</f>
        <v>…</v>
      </c>
      <c r="E12" s="9" t="str">
        <f>_xlfn.CONCAT("Schedule a Tour! ",  'Ad Generator'!$D$11, " or ", 'Ad Generator'!$D$12)</f>
        <v>Schedule a Tour! … or …</v>
      </c>
      <c r="F12" s="68"/>
    </row>
    <row r="13" spans="3:7" ht="31" thickBot="1" x14ac:dyDescent="0.2">
      <c r="C13" s="45" t="s">
        <v>12</v>
      </c>
      <c r="D13" s="28" t="s">
        <v>7</v>
      </c>
      <c r="E13" s="9" t="str">
        <f>_xlfn.CONCAT("Video Tour: ",IF('Ad Generator'!$D$13="...","Coming Soon!",'Ad Generator'!$D$13))</f>
        <v>Video Tour: Coming Soon!</v>
      </c>
      <c r="G13" t="s">
        <v>13</v>
      </c>
    </row>
    <row r="14" spans="3:7" ht="15" thickBot="1" x14ac:dyDescent="0.2">
      <c r="C14" s="21"/>
    </row>
    <row r="15" spans="3:7" ht="15" thickBot="1" x14ac:dyDescent="0.2">
      <c r="C15" s="64" t="s">
        <v>14</v>
      </c>
      <c r="D15" s="65"/>
    </row>
    <row r="16" spans="3:7" ht="168.75" customHeight="1" x14ac:dyDescent="0.15">
      <c r="C16" s="46" t="s">
        <v>15</v>
      </c>
      <c r="D16" s="58" t="str">
        <f>VLOOKUP(D7,'Property Directory'!A2:B9,2,0)</f>
        <v>…</v>
      </c>
      <c r="E16" s="11" t="str">
        <f>_xlfn.CONCAT("Community:", CHAR(10), 'Ad Generator'!$D$16)</f>
        <v>Community:
…</v>
      </c>
      <c r="F16" s="1" t="s">
        <v>16</v>
      </c>
    </row>
    <row r="17" spans="3:7" ht="111.75" customHeight="1" thickBot="1" x14ac:dyDescent="0.2">
      <c r="C17" s="47" t="s">
        <v>17</v>
      </c>
      <c r="D17" s="30" t="s">
        <v>7</v>
      </c>
      <c r="E17" s="11" t="str">
        <f>_xlfn.CONCAT("Apartment ", 'Ad Generator'!$D$8, ":", CHAR(10), 'Ad Generator'!$D$17)</f>
        <v>Apartment ...:
...</v>
      </c>
    </row>
    <row r="18" spans="3:7" ht="15" thickBot="1" x14ac:dyDescent="0.2">
      <c r="C18" s="16"/>
      <c r="E18" s="11"/>
    </row>
    <row r="19" spans="3:7" ht="25" customHeight="1" thickBot="1" x14ac:dyDescent="0.2">
      <c r="C19" s="66" t="s">
        <v>18</v>
      </c>
      <c r="D19" s="67"/>
    </row>
    <row r="20" spans="3:7" ht="25" customHeight="1" x14ac:dyDescent="0.15">
      <c r="C20" s="48" t="s">
        <v>19</v>
      </c>
      <c r="D20" s="33" t="s">
        <v>7</v>
      </c>
      <c r="E20" s="9" t="str">
        <f>_xlfn.CONCAT("Laundry: ", 'Ad Generator'!$D$20)</f>
        <v>Laundry: ...</v>
      </c>
      <c r="F20" s="1" t="s">
        <v>4</v>
      </c>
      <c r="G20" t="s">
        <v>20</v>
      </c>
    </row>
    <row r="21" spans="3:7" ht="25" customHeight="1" x14ac:dyDescent="0.15">
      <c r="C21" s="49" t="s">
        <v>21</v>
      </c>
      <c r="D21" s="31" t="s">
        <v>7</v>
      </c>
      <c r="F21" s="1" t="s">
        <v>4</v>
      </c>
      <c r="G21" t="s">
        <v>20</v>
      </c>
    </row>
    <row r="22" spans="3:7" ht="25" customHeight="1" x14ac:dyDescent="0.15">
      <c r="C22" s="49" t="s">
        <v>22</v>
      </c>
      <c r="D22" s="32" t="s">
        <v>7</v>
      </c>
      <c r="E22" s="9" t="str">
        <f>IF('Ad Generator'!$D$21="Street Parking Only", _xlfn.CONCAT("Parking: ", 'Ad Generator'!$D$21), _xlfn.CONCAT("Parking: ", 'Ad Generator'!$D$21, " Available for $", 'Ad Generator'!$D$22, "/month"))</f>
        <v>Parking: ... Available for $.../month</v>
      </c>
      <c r="F22" s="1" t="s">
        <v>23</v>
      </c>
    </row>
    <row r="23" spans="3:7" ht="25" customHeight="1" x14ac:dyDescent="0.15">
      <c r="C23" s="49" t="s">
        <v>24</v>
      </c>
      <c r="D23" s="31" t="s">
        <v>7</v>
      </c>
      <c r="F23" s="1" t="s">
        <v>4</v>
      </c>
      <c r="G23" t="s">
        <v>20</v>
      </c>
    </row>
    <row r="24" spans="3:7" s="2" customFormat="1" ht="25" customHeight="1" thickBot="1" x14ac:dyDescent="0.2">
      <c r="C24" s="50" t="s">
        <v>25</v>
      </c>
      <c r="D24" s="41" t="s">
        <v>7</v>
      </c>
      <c r="E24" s="43" t="str">
        <f>IF(D23="None","DELETE THIS LINE",_xlfn.CONCAT("Storage: ",D23," Available for $",D24,"/month"))</f>
        <v>Storage: ... Available for $.../month</v>
      </c>
      <c r="F24" s="1" t="s">
        <v>26</v>
      </c>
    </row>
    <row r="25" spans="3:7" s="2" customFormat="1" ht="15" thickBot="1" x14ac:dyDescent="0.2">
      <c r="C25" s="21"/>
      <c r="D25" s="22"/>
      <c r="E25" s="12"/>
      <c r="F25" s="1"/>
    </row>
    <row r="26" spans="3:7" ht="25" customHeight="1" thickBot="1" x14ac:dyDescent="0.2">
      <c r="C26" s="76" t="s">
        <v>27</v>
      </c>
      <c r="D26" s="77"/>
    </row>
    <row r="27" spans="3:7" ht="25" customHeight="1" x14ac:dyDescent="0.15">
      <c r="C27" s="51" t="s">
        <v>28</v>
      </c>
      <c r="D27" s="27" t="s">
        <v>7</v>
      </c>
      <c r="E27" s="9" t="str">
        <f>IF('Ad Generator'!$D$27="Flat Rate", 'Ad Generator'!$E$29, _xlfn.CONCAT("Utilities: ", 'Ad Generator'!$D$27))</f>
        <v>Utilities: ...</v>
      </c>
      <c r="F27" s="1" t="s">
        <v>4</v>
      </c>
      <c r="G27" t="s">
        <v>20</v>
      </c>
    </row>
    <row r="28" spans="3:7" ht="25" customHeight="1" x14ac:dyDescent="0.15">
      <c r="C28" s="52" t="s">
        <v>29</v>
      </c>
      <c r="D28" s="34" t="s">
        <v>7</v>
      </c>
      <c r="F28" s="1" t="s">
        <v>30</v>
      </c>
    </row>
    <row r="29" spans="3:7" ht="25" customHeight="1" thickBot="1" x14ac:dyDescent="0.2">
      <c r="C29" s="45" t="s">
        <v>31</v>
      </c>
      <c r="D29" s="35" t="s">
        <v>7</v>
      </c>
      <c r="E29" s="9" t="str">
        <f>IF(D27="Flat Rate", _xlfn.CONCAT("Utilities: ", D27, " of $", D28, "/month ", "+ $",D29," per additional person"), "")</f>
        <v/>
      </c>
      <c r="F29" s="1" t="s">
        <v>32</v>
      </c>
    </row>
    <row r="30" spans="3:7" ht="15" thickBot="1" x14ac:dyDescent="0.2">
      <c r="C30" s="1"/>
      <c r="D30" s="22"/>
    </row>
    <row r="31" spans="3:7" ht="25" customHeight="1" thickBot="1" x14ac:dyDescent="0.2">
      <c r="C31" s="76" t="s">
        <v>33</v>
      </c>
      <c r="D31" s="77"/>
    </row>
    <row r="32" spans="3:7" ht="25" customHeight="1" x14ac:dyDescent="0.15">
      <c r="C32" s="51" t="s">
        <v>34</v>
      </c>
      <c r="D32" s="27" t="s">
        <v>7</v>
      </c>
      <c r="F32" s="1" t="s">
        <v>4</v>
      </c>
      <c r="G32" t="s">
        <v>20</v>
      </c>
    </row>
    <row r="33" spans="3:7" ht="25" customHeight="1" x14ac:dyDescent="0.15">
      <c r="C33" s="52" t="s">
        <v>35</v>
      </c>
      <c r="D33" s="36" t="s">
        <v>7</v>
      </c>
      <c r="E33" s="9" t="str">
        <f>IF(D32="Sorry, No Pets Allowed",D32,_xlfn.CONCAT("- ", 'Ad Generator'!$D$32, CHAR(10), "- Maximum of ", 'Ad Generator'!$D$33," pets"))</f>
        <v>- ...
- Maximum of ... pets</v>
      </c>
      <c r="F33" s="1" t="s">
        <v>36</v>
      </c>
    </row>
    <row r="34" spans="3:7" ht="25" customHeight="1" x14ac:dyDescent="0.15">
      <c r="C34" s="52" t="s">
        <v>37</v>
      </c>
      <c r="D34" s="24" t="s">
        <v>7</v>
      </c>
      <c r="F34" s="1" t="s">
        <v>4</v>
      </c>
      <c r="G34" t="s">
        <v>20</v>
      </c>
    </row>
    <row r="35" spans="3:7" ht="25" customHeight="1" x14ac:dyDescent="0.15">
      <c r="C35" s="52" t="s">
        <v>38</v>
      </c>
      <c r="D35" s="38" t="s">
        <v>7</v>
      </c>
      <c r="F35" s="1" t="s">
        <v>39</v>
      </c>
    </row>
    <row r="36" spans="3:7" ht="54" customHeight="1" thickBot="1" x14ac:dyDescent="0.2">
      <c r="C36" s="53" t="s">
        <v>40</v>
      </c>
      <c r="D36" s="37" t="s">
        <v>7</v>
      </c>
      <c r="E36" s="9" t="str">
        <f>IF(D32="Sorry, no pets allowed","DELETE THIS LINE ",_xlfn.CONCAT("- $",'Ad Generator'!$D$35," ",'Ad Generator'!$D$34," + $",'Ad Generator'!$D$36,"/month pet rent"))</f>
        <v>- $... ... + $.../month pet rent</v>
      </c>
      <c r="F36" s="1" t="s">
        <v>41</v>
      </c>
    </row>
    <row r="37" spans="3:7" ht="15" thickBot="1" x14ac:dyDescent="0.2">
      <c r="C37" s="16"/>
      <c r="D37" s="23"/>
    </row>
    <row r="38" spans="3:7" s="7" customFormat="1" ht="25" customHeight="1" x14ac:dyDescent="0.15">
      <c r="C38" s="76" t="s">
        <v>42</v>
      </c>
      <c r="D38" s="77"/>
      <c r="E38" s="19"/>
      <c r="F38" s="1"/>
    </row>
    <row r="39" spans="3:7" s="7" customFormat="1" ht="25" customHeight="1" x14ac:dyDescent="0.15">
      <c r="C39" s="52" t="s">
        <v>43</v>
      </c>
      <c r="D39" s="39" t="s">
        <v>7</v>
      </c>
      <c r="E39" s="19" t="str">
        <f>_xlfn.CONCAT("Rent: ", 'Ad Generator'!$D$39)</f>
        <v>Rent: ...</v>
      </c>
      <c r="F39" s="1" t="s">
        <v>44</v>
      </c>
    </row>
    <row r="40" spans="3:7" s="7" customFormat="1" ht="25" customHeight="1" x14ac:dyDescent="0.15">
      <c r="C40" s="52" t="s">
        <v>45</v>
      </c>
      <c r="D40" s="39" t="s">
        <v>7</v>
      </c>
      <c r="E40" s="19" t="str">
        <f>_xlfn.CONCAT("Deposit: ", 'Ad Generator'!$D$40)</f>
        <v>Deposit: ...</v>
      </c>
      <c r="F40" s="1" t="s">
        <v>46</v>
      </c>
    </row>
    <row r="41" spans="3:7" s="7" customFormat="1" ht="25" customHeight="1" x14ac:dyDescent="0.15">
      <c r="C41" s="52" t="s">
        <v>47</v>
      </c>
      <c r="D41" s="31" t="s">
        <v>7</v>
      </c>
      <c r="E41" s="19" t="str">
        <f>IF('Ad Generator'!$D$41= "...","DELETE THIS LINE", _xlfn.CONCAT("- Admin Fee: ", 'Ad Generator'!$D$41))</f>
        <v>DELETE THIS LINE</v>
      </c>
      <c r="F41" s="1" t="s">
        <v>48</v>
      </c>
    </row>
    <row r="42" spans="3:7" s="7" customFormat="1" ht="25" customHeight="1" x14ac:dyDescent="0.15">
      <c r="C42" s="52" t="s">
        <v>49</v>
      </c>
      <c r="D42" s="39" t="s">
        <v>7</v>
      </c>
      <c r="E42" s="19" t="str">
        <f>_xlfn.CONCAT("Available: ", 'Ad Generator'!$D$42)</f>
        <v>Available: ...</v>
      </c>
      <c r="F42" s="1" t="s">
        <v>50</v>
      </c>
      <c r="G42" s="7" t="s">
        <v>51</v>
      </c>
    </row>
    <row r="43" spans="3:7" s="7" customFormat="1" ht="25" customHeight="1" thickBot="1" x14ac:dyDescent="0.2">
      <c r="C43" s="45" t="s">
        <v>52</v>
      </c>
      <c r="D43" s="40" t="s">
        <v>7</v>
      </c>
      <c r="E43" s="19" t="str">
        <f>_xlfn.CONCAT("Lease Length: ", 'Ad Generator'!$D$43)</f>
        <v>Lease Length: ...</v>
      </c>
      <c r="F43" s="1" t="s">
        <v>53</v>
      </c>
      <c r="G43" s="7" t="s">
        <v>54</v>
      </c>
    </row>
    <row r="44" spans="3:7" ht="17.25" customHeight="1" thickBot="1" x14ac:dyDescent="0.2"/>
    <row r="45" spans="3:7" ht="21.75" customHeight="1" x14ac:dyDescent="0.15">
      <c r="C45" s="72" t="s">
        <v>55</v>
      </c>
      <c r="D45" s="73"/>
    </row>
    <row r="46" spans="3:7" ht="17" x14ac:dyDescent="0.15">
      <c r="C46" s="54" t="s">
        <v>56</v>
      </c>
      <c r="D46" s="55"/>
    </row>
    <row r="47" spans="3:7" ht="18" thickBot="1" x14ac:dyDescent="0.2">
      <c r="C47" s="56" t="s">
        <v>57</v>
      </c>
      <c r="D47" s="57"/>
    </row>
    <row r="48" spans="3:7" ht="409.5" customHeight="1" thickBot="1" x14ac:dyDescent="0.2">
      <c r="C48" s="69" t="str">
        <f>IF(D7="Please Select Property", "", 'Formulas &amp; Validation'!A24)</f>
        <v/>
      </c>
      <c r="D48" s="70"/>
    </row>
    <row r="49" spans="3:13" x14ac:dyDescent="0.15">
      <c r="C49" s="19"/>
      <c r="D49" s="13"/>
      <c r="L49" s="5"/>
      <c r="M49" s="3"/>
    </row>
    <row r="50" spans="3:13" ht="33.75" customHeight="1" x14ac:dyDescent="0.15">
      <c r="C50" s="19"/>
      <c r="D50" s="13"/>
    </row>
    <row r="51" spans="3:13" x14ac:dyDescent="0.15">
      <c r="C51" s="19"/>
      <c r="D51" s="13"/>
    </row>
    <row r="52" spans="3:13" ht="45" customHeight="1" x14ac:dyDescent="0.15">
      <c r="C52" s="19"/>
      <c r="D52" s="13"/>
    </row>
    <row r="53" spans="3:13" ht="34.5" customHeight="1" x14ac:dyDescent="0.15">
      <c r="C53" s="19"/>
      <c r="D53" s="13"/>
    </row>
    <row r="54" spans="3:13" x14ac:dyDescent="0.15">
      <c r="C54" s="19"/>
      <c r="D54" s="13"/>
    </row>
    <row r="55" spans="3:13" ht="28.5" customHeight="1" x14ac:dyDescent="0.15">
      <c r="C55" s="19"/>
      <c r="D55" s="13"/>
    </row>
    <row r="57" spans="3:13" ht="51" customHeight="1" x14ac:dyDescent="0.15"/>
    <row r="61" spans="3:13" x14ac:dyDescent="0.15">
      <c r="C61" s="19"/>
      <c r="D61" s="13"/>
    </row>
    <row r="62" spans="3:13" x14ac:dyDescent="0.15">
      <c r="C62" s="19"/>
      <c r="D62" s="13"/>
    </row>
    <row r="63" spans="3:13" x14ac:dyDescent="0.15">
      <c r="C63" s="19"/>
      <c r="D63" s="13"/>
    </row>
    <row r="64" spans="3:13" x14ac:dyDescent="0.15">
      <c r="C64" s="19"/>
      <c r="D64" s="13"/>
    </row>
    <row r="65" spans="3:7" x14ac:dyDescent="0.15">
      <c r="C65" s="19"/>
      <c r="D65" s="13"/>
    </row>
    <row r="66" spans="3:7" x14ac:dyDescent="0.15">
      <c r="C66" s="19"/>
      <c r="D66" s="13"/>
    </row>
    <row r="67" spans="3:7" x14ac:dyDescent="0.15">
      <c r="C67" s="19"/>
      <c r="D67" s="13"/>
      <c r="F67" s="71"/>
      <c r="G67" s="71"/>
    </row>
    <row r="68" spans="3:7" x14ac:dyDescent="0.15">
      <c r="C68" s="19"/>
      <c r="D68" s="13"/>
    </row>
    <row r="69" spans="3:7" x14ac:dyDescent="0.15">
      <c r="C69" s="19"/>
      <c r="D69" s="13"/>
    </row>
    <row r="70" spans="3:7" x14ac:dyDescent="0.15">
      <c r="C70" s="19"/>
      <c r="D70" s="13"/>
    </row>
    <row r="71" spans="3:7" x14ac:dyDescent="0.15">
      <c r="C71" s="19"/>
      <c r="D71" s="13"/>
    </row>
    <row r="72" spans="3:7" x14ac:dyDescent="0.15">
      <c r="C72" s="19"/>
      <c r="D72" s="13"/>
      <c r="E72" s="11"/>
    </row>
    <row r="73" spans="3:7" x14ac:dyDescent="0.15">
      <c r="C73" s="19"/>
      <c r="D73" s="13"/>
    </row>
    <row r="74" spans="3:7" x14ac:dyDescent="0.15">
      <c r="C74" s="19"/>
      <c r="D74" s="13"/>
    </row>
    <row r="75" spans="3:7" x14ac:dyDescent="0.15">
      <c r="C75" s="19"/>
      <c r="D75" s="13"/>
    </row>
    <row r="76" spans="3:7" x14ac:dyDescent="0.15">
      <c r="C76" s="19"/>
      <c r="D76" s="13"/>
    </row>
    <row r="77" spans="3:7" x14ac:dyDescent="0.15">
      <c r="C77" s="19"/>
      <c r="D77" s="13"/>
      <c r="G77" s="1"/>
    </row>
    <row r="78" spans="3:7" x14ac:dyDescent="0.15">
      <c r="C78" s="19"/>
      <c r="D78" s="13"/>
    </row>
    <row r="79" spans="3:7" x14ac:dyDescent="0.15">
      <c r="C79" s="19"/>
      <c r="D79" s="13"/>
    </row>
    <row r="80" spans="3:7" x14ac:dyDescent="0.15">
      <c r="C80" s="19"/>
      <c r="D80" s="13"/>
    </row>
    <row r="81" spans="3:4" x14ac:dyDescent="0.15">
      <c r="C81" s="19"/>
      <c r="D81" s="13"/>
    </row>
    <row r="82" spans="3:4" x14ac:dyDescent="0.15">
      <c r="C82" s="19"/>
      <c r="D82" s="13"/>
    </row>
    <row r="83" spans="3:4" x14ac:dyDescent="0.15">
      <c r="C83" s="19"/>
      <c r="D83" s="13"/>
    </row>
    <row r="84" spans="3:4" x14ac:dyDescent="0.15">
      <c r="C84" s="19"/>
      <c r="D84" s="13"/>
    </row>
    <row r="85" spans="3:4" x14ac:dyDescent="0.15">
      <c r="C85" s="19"/>
      <c r="D85" s="13"/>
    </row>
    <row r="86" spans="3:4" x14ac:dyDescent="0.15">
      <c r="C86" s="19"/>
      <c r="D86" s="13"/>
    </row>
    <row r="87" spans="3:4" x14ac:dyDescent="0.15">
      <c r="C87" s="19"/>
      <c r="D87" s="13"/>
    </row>
    <row r="88" spans="3:4" x14ac:dyDescent="0.15">
      <c r="C88" s="19"/>
      <c r="D88" s="13"/>
    </row>
    <row r="89" spans="3:4" x14ac:dyDescent="0.15">
      <c r="C89" s="19"/>
      <c r="D89" s="13"/>
    </row>
  </sheetData>
  <sheetProtection selectLockedCells="1"/>
  <protectedRanges>
    <protectedRange sqref="D7:D9" name="Range1"/>
    <protectedRange sqref="D11:D12" name="Range2"/>
  </protectedRanges>
  <mergeCells count="13">
    <mergeCell ref="F11:F12"/>
    <mergeCell ref="C48:D48"/>
    <mergeCell ref="F67:G67"/>
    <mergeCell ref="C45:D45"/>
    <mergeCell ref="C11:C12"/>
    <mergeCell ref="C26:D26"/>
    <mergeCell ref="C31:D31"/>
    <mergeCell ref="C38:D38"/>
    <mergeCell ref="C3:D4"/>
    <mergeCell ref="C6:D6"/>
    <mergeCell ref="C10:D10"/>
    <mergeCell ref="C15:D15"/>
    <mergeCell ref="C19:D19"/>
  </mergeCells>
  <dataValidations count="1">
    <dataValidation showInputMessage="1" showErrorMessage="1" sqref="D29:D30" xr:uid="{06010C29-592C-4609-B1A8-4117DE56AB44}"/>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46" r:id="rId4" name="Button 22">
              <controlPr defaultSize="0" print="0" autoFill="0" autoPict="0" macro="[0]!Reset">
                <anchor moveWithCells="1" sizeWithCells="1">
                  <from>
                    <xdr:col>3</xdr:col>
                    <xdr:colOff>1320800</xdr:colOff>
                    <xdr:row>2</xdr:row>
                    <xdr:rowOff>114300</xdr:rowOff>
                  </from>
                  <to>
                    <xdr:col>3</xdr:col>
                    <xdr:colOff>2159000</xdr:colOff>
                    <xdr:row>3</xdr:row>
                    <xdr:rowOff>165100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7">
        <x14:dataValidation type="list" allowBlank="1" showInputMessage="1" showErrorMessage="1" xr:uid="{5EF959F5-8734-4EB7-88C2-02FD54502E5A}">
          <x14:formula1>
            <xm:f>'Formulas &amp; Validation'!$X$2:$X$7</xm:f>
          </x14:formula1>
          <xm:sqref>D34</xm:sqref>
        </x14:dataValidation>
        <x14:dataValidation type="list" allowBlank="1" showInputMessage="1" showErrorMessage="1" xr:uid="{0523534B-049C-40F4-A422-88E02EA97767}">
          <x14:formula1>
            <xm:f>'Formulas &amp; Validation'!$W$2:$W$8</xm:f>
          </x14:formula1>
          <xm:sqref>D32</xm:sqref>
        </x14:dataValidation>
        <x14:dataValidation type="list" allowBlank="1" showInputMessage="1" showErrorMessage="1" xr:uid="{649BE867-5194-42FC-8427-8EBF3DE05FA0}">
          <x14:formula1>
            <xm:f>'Formulas &amp; Validation'!$U$2:$U$7</xm:f>
          </x14:formula1>
          <xm:sqref>D23</xm:sqref>
        </x14:dataValidation>
        <x14:dataValidation type="list" allowBlank="1" showInputMessage="1" showErrorMessage="1" xr:uid="{E3153909-CAED-43A0-B3D2-32AE9FB45D79}">
          <x14:formula1>
            <xm:f>'Formulas &amp; Validation'!$T$2:$T$7</xm:f>
          </x14:formula1>
          <xm:sqref>D21</xm:sqref>
        </x14:dataValidation>
        <x14:dataValidation type="list" allowBlank="1" showInputMessage="1" showErrorMessage="1" xr:uid="{B9C16083-7DCA-4C09-9148-5ACECEE417C8}">
          <x14:formula1>
            <xm:f>'Formulas &amp; Validation'!$S$2:$S$5</xm:f>
          </x14:formula1>
          <xm:sqref>D20</xm:sqref>
        </x14:dataValidation>
        <x14:dataValidation type="list" allowBlank="1" showInputMessage="1" showErrorMessage="1" xr:uid="{5E227557-1033-4C65-8670-79887DF55F4E}">
          <x14:formula1>
            <xm:f>'Formulas &amp; Validation'!$V$2:$V$6</xm:f>
          </x14:formula1>
          <xm:sqref>D27</xm:sqref>
        </x14:dataValidation>
        <x14:dataValidation type="list" allowBlank="1" showInputMessage="1" showErrorMessage="1" xr:uid="{E05C549B-1FB1-4A93-B0AD-FE83F1DE7434}">
          <x14:formula1>
            <xm:f>'Property Directory'!$A$2:$A$9</xm:f>
          </x14:formula1>
          <xm:sqref>D7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F3AAD-0A1D-4AF4-9F21-EAC64F315EF1}">
  <sheetPr codeName="Sheet2"/>
  <dimension ref="A1:D9"/>
  <sheetViews>
    <sheetView zoomScale="112" zoomScaleNormal="112" workbookViewId="0">
      <selection activeCell="G4" sqref="G4"/>
    </sheetView>
  </sheetViews>
  <sheetFormatPr baseColWidth="10" defaultColWidth="8.83203125" defaultRowHeight="14" x14ac:dyDescent="0.15"/>
  <cols>
    <col min="1" max="1" width="34.5" style="3" customWidth="1"/>
    <col min="2" max="2" width="61.5" style="5" customWidth="1"/>
    <col min="3" max="3" width="15" style="3" customWidth="1"/>
    <col min="4" max="4" width="43.5" style="3" customWidth="1"/>
  </cols>
  <sheetData>
    <row r="1" spans="1:4" ht="18" x14ac:dyDescent="0.15">
      <c r="A1" s="79" t="s">
        <v>58</v>
      </c>
      <c r="B1" s="80" t="s">
        <v>59</v>
      </c>
      <c r="C1" s="79" t="s">
        <v>60</v>
      </c>
      <c r="D1" s="80" t="s">
        <v>61</v>
      </c>
    </row>
    <row r="2" spans="1:4" ht="18" hidden="1" x14ac:dyDescent="0.15">
      <c r="A2" s="81" t="s">
        <v>62</v>
      </c>
      <c r="B2" s="82" t="s">
        <v>20</v>
      </c>
      <c r="C2" s="83" t="s">
        <v>20</v>
      </c>
      <c r="D2" s="82" t="s">
        <v>20</v>
      </c>
    </row>
    <row r="3" spans="1:4" ht="90" x14ac:dyDescent="0.15">
      <c r="A3" s="84" t="s">
        <v>3</v>
      </c>
      <c r="B3" s="5" t="s">
        <v>63</v>
      </c>
      <c r="C3" s="3" t="s">
        <v>120</v>
      </c>
      <c r="D3" s="85" t="s">
        <v>121</v>
      </c>
    </row>
    <row r="4" spans="1:4" ht="90" x14ac:dyDescent="0.15">
      <c r="A4" s="84" t="s">
        <v>64</v>
      </c>
      <c r="B4" s="5" t="s">
        <v>65</v>
      </c>
      <c r="C4" s="3" t="s">
        <v>120</v>
      </c>
      <c r="D4" s="85" t="s">
        <v>121</v>
      </c>
    </row>
    <row r="5" spans="1:4" ht="150" x14ac:dyDescent="0.15">
      <c r="A5" s="84" t="s">
        <v>66</v>
      </c>
      <c r="B5" s="5" t="s">
        <v>67</v>
      </c>
      <c r="C5" s="3" t="s">
        <v>120</v>
      </c>
      <c r="D5" s="85" t="s">
        <v>121</v>
      </c>
    </row>
    <row r="6" spans="1:4" ht="75" x14ac:dyDescent="0.15">
      <c r="A6" s="84" t="s">
        <v>68</v>
      </c>
      <c r="B6" s="5" t="s">
        <v>69</v>
      </c>
      <c r="C6" s="3" t="s">
        <v>120</v>
      </c>
      <c r="D6" s="85" t="s">
        <v>121</v>
      </c>
    </row>
    <row r="7" spans="1:4" ht="75" x14ac:dyDescent="0.15">
      <c r="A7" s="84" t="s">
        <v>70</v>
      </c>
      <c r="B7" s="5" t="s">
        <v>71</v>
      </c>
      <c r="C7" s="3" t="s">
        <v>120</v>
      </c>
      <c r="D7" s="85" t="s">
        <v>121</v>
      </c>
    </row>
    <row r="8" spans="1:4" ht="75" x14ac:dyDescent="0.15">
      <c r="A8" s="84" t="s">
        <v>72</v>
      </c>
      <c r="B8" s="5" t="s">
        <v>73</v>
      </c>
      <c r="C8" s="3" t="s">
        <v>120</v>
      </c>
      <c r="D8" s="85" t="s">
        <v>121</v>
      </c>
    </row>
    <row r="9" spans="1:4" ht="105" x14ac:dyDescent="0.15">
      <c r="A9" s="84" t="s">
        <v>74</v>
      </c>
      <c r="B9" s="5" t="s">
        <v>75</v>
      </c>
      <c r="C9" s="3" t="s">
        <v>120</v>
      </c>
      <c r="D9" s="85" t="s">
        <v>121</v>
      </c>
    </row>
  </sheetData>
  <phoneticPr fontId="21" type="noConversion"/>
  <conditionalFormatting sqref="B3:D9">
    <cfRule type="containsText" dxfId="6" priority="1" operator="containsText" text="Missing">
      <formula>NOT(ISERROR(SEARCH("Missing",B3)))</formula>
    </cfRule>
  </conditionalFormatting>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642E9-37A2-49E6-B51E-9CBCAD7B07F5}">
  <sheetPr codeName="Sheet3"/>
  <dimension ref="A1:X24"/>
  <sheetViews>
    <sheetView zoomScale="75" workbookViewId="0">
      <selection activeCell="A21" sqref="A21"/>
    </sheetView>
  </sheetViews>
  <sheetFormatPr baseColWidth="10" defaultColWidth="8.83203125" defaultRowHeight="14" x14ac:dyDescent="0.15"/>
  <cols>
    <col min="1" max="1" width="70.1640625" customWidth="1"/>
    <col min="2" max="2" width="27.1640625" customWidth="1"/>
    <col min="3" max="3" width="14.33203125" customWidth="1"/>
    <col min="4" max="4" width="36.33203125" customWidth="1"/>
    <col min="5" max="5" width="28.5" customWidth="1"/>
    <col min="6" max="6" width="33.5" customWidth="1"/>
    <col min="7" max="7" width="66.6640625" customWidth="1"/>
    <col min="8" max="8" width="10.83203125" customWidth="1"/>
  </cols>
  <sheetData>
    <row r="1" spans="1:24" x14ac:dyDescent="0.15">
      <c r="A1" t="s">
        <v>76</v>
      </c>
      <c r="S1" t="s">
        <v>77</v>
      </c>
      <c r="T1" t="s">
        <v>78</v>
      </c>
      <c r="U1" t="s">
        <v>79</v>
      </c>
      <c r="V1" t="s">
        <v>80</v>
      </c>
      <c r="W1" t="s">
        <v>81</v>
      </c>
      <c r="X1" t="s">
        <v>82</v>
      </c>
    </row>
    <row r="2" spans="1:24" x14ac:dyDescent="0.15">
      <c r="A2" s="9" t="str">
        <f>_xlfn.CONCAT("Schedule a Tour! ",  'Ad Generator'!$D$11, " or ", 'Ad Generator'!$D$12)</f>
        <v>Schedule a Tour! … or …</v>
      </c>
      <c r="S2" t="s">
        <v>83</v>
      </c>
      <c r="T2" t="s">
        <v>84</v>
      </c>
      <c r="U2" t="s">
        <v>85</v>
      </c>
      <c r="V2" t="s">
        <v>86</v>
      </c>
      <c r="W2" t="s">
        <v>87</v>
      </c>
      <c r="X2" t="s">
        <v>88</v>
      </c>
    </row>
    <row r="3" spans="1:24" x14ac:dyDescent="0.15">
      <c r="A3" s="9" t="str">
        <f>_xlfn.CONCAT("Video Tour: ",IF('Ad Generator'!$D$13="","Coming Soon!",'Ad Generator'!$D$13))</f>
        <v>Video Tour: ...</v>
      </c>
      <c r="S3" t="s">
        <v>89</v>
      </c>
      <c r="T3" t="s">
        <v>90</v>
      </c>
      <c r="U3" t="s">
        <v>91</v>
      </c>
      <c r="V3" t="s">
        <v>92</v>
      </c>
      <c r="W3" t="s">
        <v>93</v>
      </c>
      <c r="X3" t="s">
        <v>94</v>
      </c>
    </row>
    <row r="4" spans="1:24" ht="30" x14ac:dyDescent="0.15">
      <c r="A4" s="11" t="str">
        <f>_xlfn.CONCAT("Community:", CHAR(10), 'Ad Generator'!$D$16)</f>
        <v>Community:
…</v>
      </c>
      <c r="S4" t="s">
        <v>95</v>
      </c>
      <c r="T4" t="s">
        <v>96</v>
      </c>
      <c r="U4" t="s">
        <v>97</v>
      </c>
      <c r="V4" t="s">
        <v>98</v>
      </c>
      <c r="W4" t="s">
        <v>99</v>
      </c>
      <c r="X4" t="s">
        <v>100</v>
      </c>
    </row>
    <row r="5" spans="1:24" ht="30" x14ac:dyDescent="0.15">
      <c r="A5" s="11" t="str">
        <f>_xlfn.CONCAT("Apartment #", 'Ad Generator'!$D$8, ":", CHAR(10), 'Ad Generator'!$D$17)</f>
        <v>Apartment #...:
...</v>
      </c>
      <c r="H5" s="2"/>
      <c r="I5" s="2"/>
      <c r="L5" s="2"/>
      <c r="M5" s="2"/>
      <c r="S5" t="s">
        <v>20</v>
      </c>
      <c r="T5" t="s">
        <v>101</v>
      </c>
      <c r="U5" t="s">
        <v>102</v>
      </c>
      <c r="V5" t="s">
        <v>103</v>
      </c>
      <c r="W5" t="s">
        <v>104</v>
      </c>
      <c r="X5" t="s">
        <v>105</v>
      </c>
    </row>
    <row r="6" spans="1:24" x14ac:dyDescent="0.15">
      <c r="S6" s="2"/>
      <c r="T6" s="2" t="s">
        <v>106</v>
      </c>
      <c r="U6" s="2"/>
      <c r="V6" s="2" t="s">
        <v>20</v>
      </c>
      <c r="W6" s="2" t="s">
        <v>107</v>
      </c>
      <c r="X6" t="s">
        <v>108</v>
      </c>
    </row>
    <row r="7" spans="1:24" x14ac:dyDescent="0.15">
      <c r="T7" t="s">
        <v>20</v>
      </c>
      <c r="U7" t="s">
        <v>20</v>
      </c>
      <c r="W7" t="s">
        <v>109</v>
      </c>
      <c r="X7" t="s">
        <v>20</v>
      </c>
    </row>
    <row r="8" spans="1:24" x14ac:dyDescent="0.15">
      <c r="W8" t="s">
        <v>20</v>
      </c>
    </row>
    <row r="9" spans="1:24" ht="15" thickBot="1" x14ac:dyDescent="0.2">
      <c r="A9" s="78" t="s">
        <v>110</v>
      </c>
      <c r="B9" s="78"/>
    </row>
    <row r="10" spans="1:24" x14ac:dyDescent="0.15">
      <c r="A10" s="2" t="s">
        <v>111</v>
      </c>
      <c r="B10" s="4"/>
    </row>
    <row r="11" spans="1:24" ht="15" customHeight="1" x14ac:dyDescent="0.15">
      <c r="A11" s="2" t="s">
        <v>112</v>
      </c>
      <c r="B11" s="6"/>
    </row>
    <row r="12" spans="1:24" x14ac:dyDescent="0.15">
      <c r="A12" s="2" t="s">
        <v>113</v>
      </c>
      <c r="B12" s="3"/>
    </row>
    <row r="13" spans="1:24" ht="15" customHeight="1" x14ac:dyDescent="0.15">
      <c r="A13" s="2" t="s">
        <v>114</v>
      </c>
      <c r="B13" s="6"/>
    </row>
    <row r="14" spans="1:24" x14ac:dyDescent="0.15">
      <c r="A14" s="2" t="s">
        <v>115</v>
      </c>
      <c r="B14" s="3"/>
    </row>
    <row r="15" spans="1:24" x14ac:dyDescent="0.15">
      <c r="A15" s="3" t="s">
        <v>116</v>
      </c>
      <c r="B15" s="3"/>
    </row>
    <row r="16" spans="1:24" ht="15" customHeight="1" x14ac:dyDescent="0.15">
      <c r="A16" s="2" t="s">
        <v>117</v>
      </c>
      <c r="B16" s="6"/>
    </row>
    <row r="17" spans="1:2" ht="15.75" customHeight="1" thickBot="1" x14ac:dyDescent="0.2">
      <c r="A17" s="17" t="s">
        <v>118</v>
      </c>
      <c r="B17" s="18"/>
    </row>
    <row r="18" spans="1:2" x14ac:dyDescent="0.15">
      <c r="A18" s="15" t="str">
        <f>(_xlfn.CONCAT('Ad Generator'!$E$12,CHAR(10),'Ad Generator'!$E$13,CHAR(10),CHAR(10),'Ad Generator'!$E$16,CHAR(10),CHAR(10),'Ad Generator'!$E$17))</f>
        <v>Schedule a Tour! … or …
Video Tour: Coming Soon!
Community:
…
Apartment ...:
...</v>
      </c>
      <c r="B18" s="5"/>
    </row>
    <row r="19" spans="1:2" ht="15" customHeight="1" x14ac:dyDescent="0.15">
      <c r="A19" s="14" t="str">
        <f>(_xlfn.CONCAT('Ad Generator'!$E$20,CHAR(10),CHAR(10),'Ad Generator'!$E$22,CHAR(10),CHAR(10),'Ad Generator'!$E$24,CHAR(10),CHAR(10),'Ad Generator'!$E$27,CHAR(10),CHAR(10),"Pet Policy:",CHAR(10),'Ad Generator'!$E$33,CHAR(10),'Ad Generator'!$E$36))</f>
        <v>Laundry: ...
Parking: ... Available for $.../month
Storage: ... Available for $.../month
Utilities: ...
Pet Policy:
- ...
- Maximum of ... pets
- $... ... + $.../month pet rent</v>
      </c>
      <c r="B19" s="6"/>
    </row>
    <row r="20" spans="1:2" x14ac:dyDescent="0.15">
      <c r="A20" s="14" t="str">
        <f>(_xlfn.CONCAT("Lease Details: ",CHAR(10),"- ",'Ad Generator'!$E$39,CHAR(10),"- ",'Ad Generator'!$E$40,CHAR(10),'Ad Generator'!$E$41,CHAR(10),"- ",'Ad Generator'!$E$42,CHAR(10),"- ",'Ad Generator'!$E$43))</f>
        <v>Lease Details: 
- Rent: ...
- Deposit: ...
DELETE THIS LINE
- Available: ...
- Lease Length: ...</v>
      </c>
    </row>
    <row r="21" spans="1:2" x14ac:dyDescent="0.15">
      <c r="A21" t="str">
        <f>_xlfn.CONCAT(A10, CHAR(10),A11, CHAR(10),CHAR(10), A12,CHAR(10),CHAR(10),A13,CHAR(10),A14,CHAR(10),CHAR(10),A15,CHAR(10),CHAR(10),A16)</f>
        <v xml:space="preserve">Looking to apply?
Our online leasing process makes moving simple! Applications can be found online at https://www.guidepm.com/seattle-homes-for-rent.
Cost: $50 application fee, $500 holding deposit (will be applied to security deposit)
Screening Criteria: Verified income of 3x monthly rent, a credit score of 650 or higher, no open bankruptcies, no past landlord-tenant disputes with judgment in favor of the landlord.
(Applicants who do not meet these criteria may be accepted on a case-by-case basis and/or with a qualifying Cosigner/Guarantor.)
We do not accept Comprehensive Reusable Tenant Screening Reports as defined by and pursuant to RCW 59.18.
*Disclaimer: Advertised photos may be of a similar unit in the building. Apartment features may vary. All applicants are encouraged to tour the property before lease signing to confirm unit details. </v>
      </c>
    </row>
    <row r="23" spans="1:2" ht="15" thickBot="1" x14ac:dyDescent="0.2">
      <c r="A23" s="17" t="s">
        <v>119</v>
      </c>
    </row>
    <row r="24" spans="1:2" ht="409.6" x14ac:dyDescent="0.15">
      <c r="A24" s="16" t="str">
        <f>_xlfn.CONCAT(A18, CHAR(10), CHAR(10), A19, CHAR(10), CHAR(10),A20,CHAR(10),CHAR(10),A21)</f>
        <v xml:space="preserve">Schedule a Tour! … or …
Video Tour: Coming Soon!
Community:
…
Apartment ...:
...
Laundry: ...
Parking: ... Available for $.../month
Storage: ... Available for $.../month
Utilities: ...
Pet Policy:
- ...
- Maximum of ... pets
- $... ... + $.../month pet rent
Lease Details: 
- Rent: ...
- Deposit: ...
DELETE THIS LINE
- Available: ...
- Lease Length: ...
Looking to apply?
Our online leasing process makes moving simple! Applications can be found online at https://www.guidepm.com/seattle-homes-for-rent.
Cost: $50 application fee, $500 holding deposit (will be applied to security deposit)
Screening Criteria: Verified income of 3x monthly rent, a credit score of 650 or higher, no open bankruptcies, no past landlord-tenant disputes with judgment in favor of the landlord.
(Applicants who do not meet these criteria may be accepted on a case-by-case basis and/or with a qualifying Cosigner/Guarantor.)
We do not accept Comprehensive Reusable Tenant Screening Reports as defined by and pursuant to RCW 59.18.
*Disclaimer: Advertised photos may be of a similar unit in the building. Apartment features may vary. All applicants are encouraged to tour the property before lease signing to confirm unit details. </v>
      </c>
    </row>
  </sheetData>
  <sheetProtection algorithmName="SHA-512" hashValue="3YAeZUpFUgBPBBAiQhgXFCgQnk/3X3pvZguDf1GpjgUEFDR6aPYu0T7rzqHOua++KEiTd6fzxdV5gA2S8WXsfQ==" saltValue="AidUZHATzL6I7PQk0cQYTQ==" spinCount="100000" sheet="1" objects="1" scenarios="1" selectLockedCells="1"/>
  <mergeCells count="1">
    <mergeCell ref="A9:B9"/>
  </mergeCells>
  <pageMargins left="0.7" right="0.7" top="0.75" bottom="0.75" header="0.3" footer="0.3"/>
  <pageSetup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3DB9C7D9BBA364DA4D6632D4C88EFFE" ma:contentTypeVersion="4" ma:contentTypeDescription="Create a new document." ma:contentTypeScope="" ma:versionID="29dd2619482f6fcf92836c651473b9c3">
  <xsd:schema xmlns:xsd="http://www.w3.org/2001/XMLSchema" xmlns:xs="http://www.w3.org/2001/XMLSchema" xmlns:p="http://schemas.microsoft.com/office/2006/metadata/properties" xmlns:ns3="10c33520-1240-4eae-ab27-dd4a6e1d46e9" targetNamespace="http://schemas.microsoft.com/office/2006/metadata/properties" ma:root="true" ma:fieldsID="0a294b29bc3832a1d5fc73cad6f89891" ns3:_="">
    <xsd:import namespace="10c33520-1240-4eae-ab27-dd4a6e1d46e9"/>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c33520-1240-4eae-ab27-dd4a6e1d46e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6C0CE25-BCA5-4E50-A94F-6EB65F202504}">
  <ds:schemaRefs>
    <ds:schemaRef ds:uri="http://www.w3.org/XML/1998/namespace"/>
    <ds:schemaRef ds:uri="http://schemas.microsoft.com/office/infopath/2007/PartnerControls"/>
    <ds:schemaRef ds:uri="http://schemas.microsoft.com/office/2006/documentManagement/types"/>
    <ds:schemaRef ds:uri="http://schemas.microsoft.com/office/2006/metadata/properties"/>
    <ds:schemaRef ds:uri="http://purl.org/dc/dcmitype/"/>
    <ds:schemaRef ds:uri="http://purl.org/dc/terms/"/>
    <ds:schemaRef ds:uri="http://schemas.openxmlformats.org/package/2006/metadata/core-properties"/>
    <ds:schemaRef ds:uri="10c33520-1240-4eae-ab27-dd4a6e1d46e9"/>
    <ds:schemaRef ds:uri="http://purl.org/dc/elements/1.1/"/>
  </ds:schemaRefs>
</ds:datastoreItem>
</file>

<file path=customXml/itemProps2.xml><?xml version="1.0" encoding="utf-8"?>
<ds:datastoreItem xmlns:ds="http://schemas.openxmlformats.org/officeDocument/2006/customXml" ds:itemID="{A7855271-A1AA-49FA-81F5-7CEDA4B180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0c33520-1240-4eae-ab27-dd4a6e1d46e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8DA125C-4DF4-4208-8741-AA34C6DE479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Ad Generator</vt:lpstr>
      <vt:lpstr>Property Directory</vt:lpstr>
      <vt:lpstr>Formulas &amp; Validation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Anna Sandell</dc:creator>
  <cp:keywords/>
  <dc:description/>
  <cp:lastModifiedBy>Anna Sandell</cp:lastModifiedBy>
  <cp:revision/>
  <dcterms:created xsi:type="dcterms:W3CDTF">2022-06-30T19:50:48Z</dcterms:created>
  <dcterms:modified xsi:type="dcterms:W3CDTF">2023-03-17T05:31:32Z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0x010100E3DB9C7D9BBA364DA4D6632D4C88EFFE</vt:lpwstr>
  </property>
</Properties>
</file>